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'20.1'!$B$1:$V$68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21" i="28" l="1"/>
  <c r="U20" i="28"/>
  <c r="U19" i="28"/>
  <c r="U22" i="28" l="1"/>
  <c r="P19" i="31" l="1"/>
  <c r="S19" i="31" s="1"/>
  <c r="J19" i="31"/>
  <c r="G19" i="31" l="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<sst xmlns="http://schemas.openxmlformats.org/spreadsheetml/2006/main" count="261" uniqueCount="181">
  <si>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</si>
  <si>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</si>
  <si>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</si>
  <si>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</si>
  <si>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</si>
  <si>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</si>
  <si>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</si>
  <si>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</si>
  <si>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</si>
  <si>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</si>
  <si>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</si>
  <si>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</si>
  <si>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</si>
  <si>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</si>
  <si>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</si>
  <si>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</si>
  <si>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</si>
  <si>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</si>
  <si>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</si>
  <si>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</si>
  <si>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</si>
  <si>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</si>
  <si>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</si>
  <si>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</si>
  <si>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</si>
  <si>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</si>
  <si>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</si>
  <si>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</si>
  <si>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</si>
  <si>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</si>
  <si>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</si>
  <si>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</si>
  <si>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</si>
  <si>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</si>
  <si>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</si>
  <si>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</si>
  <si>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</si>
  <si>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</si>
  <si>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</si>
  <si>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</si>
  <si>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</si>
  <si>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</si>
  <si>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</si>
  <si>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</si>
  <si>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</si>
  <si>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</si>
  <si>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</si>
  <si>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</si>
  <si>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</si>
  <si>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</si>
  <si>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</si>
  <si>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</si>
  <si>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</si>
  <si>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</si>
  <si>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</si>
  <si>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</si>
  <si>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</si>
  <si>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</si>
  <si>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</si>
  <si>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</si>
  <si>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</si>
  <si>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</si>
  <si>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</si>
  <si>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</si>
  <si>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</si>
  <si>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</si>
  <si>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</si>
  <si>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</si>
  <si>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</si>
  <si>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</si>
  <si>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</si>
  <si>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</si>
  <si>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</si>
  <si>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</si>
  <si>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</si>
  <si>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</si>
  <si>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</si>
  <si>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</si>
  <si>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</si>
  <si>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</si>
  <si>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</si>
  <si>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</si>
  <si>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</si>
  <si>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</si>
  <si>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</si>
  <si>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</si>
  <si>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</si>
  <si>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</si>
  <si>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</si>
  <si>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</si>
  <si>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</si>
  <si>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</si>
  <si>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</si>
  <si>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</si>
  <si>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</si>
  <si>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</si>
  <si>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</si>
  <si>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</si>
  <si>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</si>
  <si>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</si>
  <si>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</si>
  <si>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</si>
  <si>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</si>
  <si>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</si>
  <si>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</si>
  <si>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</si>
  <si>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</si>
  <si>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</si>
  <si>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</si>
  <si>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</si>
  <si>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</si>
  <si>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</si>
  <si>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</si>
  <si>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</si>
  <si>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</si>
  <si>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</si>
  <si>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</si>
  <si>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</si>
  <si>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</si>
  <si>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</si>
  <si>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</si>
  <si>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</si>
  <si>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</si>
  <si>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</si>
  <si>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</si>
  <si>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</si>
  <si>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</si>
  <si>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</si>
  <si>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</si>
  <si>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</si>
  <si>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</si>
  <si>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</si>
  <si>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</si>
  <si>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</si>
  <si>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</si>
  <si>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</si>
  <si>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</si>
  <si>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</si>
  <si>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</si>
  <si>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</si>
  <si>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</si>
  <si>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</si>
  <si>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</si>
  <si>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</si>
  <si>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</si>
  <si>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</si>
  <si>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</si>
  <si>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</si>
  <si>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</si>
  <si>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</si>
  <si>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</si>
  <si>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</si>
  <si>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</si>
  <si>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</si>
  <si>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</si>
  <si>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</si>
  <si>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</si>
  <si>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</si>
  <si>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</si>
  <si>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</si>
  <si>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</si>
  <si>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</si>
  <si>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</si>
  <si>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</si>
  <si>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</si>
  <si>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</si>
  <si>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</si>
  <si>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</si>
  <si>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</si>
  <si>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ПС</t>
  </si>
  <si>
    <t>ПС "Заря-1"</t>
  </si>
  <si>
    <t>1 элемент ПС</t>
  </si>
  <si>
    <t>М6-03-1</t>
  </si>
  <si>
    <t>УНЦ ячейки двухобмоточного трансформатора 35 - 500 кВ</t>
  </si>
  <si>
    <t>1 ячейка</t>
  </si>
  <si>
    <t>Т4-11-2</t>
  </si>
  <si>
    <t>УНЦ на проектные и изыскательские работы для отдельных элементов электрических сетей</t>
  </si>
  <si>
    <t>1 объект</t>
  </si>
  <si>
    <t>П6-11</t>
  </si>
  <si>
    <t>Реконструкция 
ПС "Заря-1"
(Замена трансформаторов 
Т-1, Т-2)</t>
  </si>
  <si>
    <t>O_ZEFSenergo 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</si>
</sst>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37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24" borderId="23" xfId="0" applyFont="1" applyFill="1" applyBorder="1" applyAlignment="1">
      <alignment vertical="center" wrapText="1" shrinkToFi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6" fillId="0" borderId="35" xfId="2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7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0" t="s">
        <v>29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0" t="s">
        <v>30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151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2" t="s">
        <v>22</v>
      </c>
      <c r="C16" s="112" t="s">
        <v>12</v>
      </c>
      <c r="D16" s="112" t="s">
        <v>11</v>
      </c>
      <c r="E16" s="112" t="s">
        <v>16</v>
      </c>
      <c r="F16" s="113" t="s">
        <v>19</v>
      </c>
      <c r="G16" s="107" t="s">
        <v>107</v>
      </c>
      <c r="H16" s="117" t="s">
        <v>48</v>
      </c>
      <c r="I16" s="118" t="s">
        <v>43</v>
      </c>
      <c r="J16" s="114" t="s">
        <v>9</v>
      </c>
      <c r="K16" s="115"/>
      <c r="L16" s="115"/>
      <c r="M16" s="116"/>
      <c r="N16" s="115"/>
      <c r="O16" s="106" t="s">
        <v>4</v>
      </c>
      <c r="P16" s="106"/>
      <c r="Q16" s="106"/>
      <c r="R16" s="106"/>
      <c r="S16" s="106"/>
      <c r="T16" s="106"/>
      <c r="U16" s="106"/>
      <c r="V16" s="106" t="s">
        <v>15</v>
      </c>
    </row>
    <row r="17" spans="1:22" s="19" customFormat="1" ht="78.75" x14ac:dyDescent="0.25">
      <c r="A17" s="8"/>
      <c r="B17" s="108"/>
      <c r="C17" s="108"/>
      <c r="D17" s="108"/>
      <c r="E17" s="108"/>
      <c r="F17" s="113"/>
      <c r="G17" s="108"/>
      <c r="H17" s="108"/>
      <c r="I17" s="108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06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36.75" customHeight="1" x14ac:dyDescent="0.25">
      <c r="B19" s="124" t="s">
        <v>146</v>
      </c>
      <c r="C19" s="124" t="s">
        <v>179</v>
      </c>
      <c r="D19" s="124" t="s">
        <v>180</v>
      </c>
      <c r="E19" s="104" t="s">
        <v>169</v>
      </c>
      <c r="F19" s="91" t="s">
        <v>170</v>
      </c>
      <c r="G19" s="91" t="s">
        <v>7</v>
      </c>
      <c r="H19" s="91" t="s">
        <v>148</v>
      </c>
      <c r="I19" s="91">
        <v>2026</v>
      </c>
      <c r="J19" s="91">
        <v>110</v>
      </c>
      <c r="K19" s="91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102">
        <v>2</v>
      </c>
      <c r="Q19" s="91" t="s">
        <v>171</v>
      </c>
      <c r="R19" s="102" t="s">
        <v>172</v>
      </c>
      <c r="S19" s="103">
        <v>7085.49</v>
      </c>
      <c r="T19" s="101">
        <v>1.26</v>
      </c>
      <c r="U19" s="103">
        <f t="shared" ref="U19:U20" si="0">O19*P19*S19*T19</f>
        <v>17855.434799999999</v>
      </c>
      <c r="V19" s="119" t="s">
        <v>147</v>
      </c>
    </row>
    <row r="20" spans="1:22" s="8" customFormat="1" ht="31.5" x14ac:dyDescent="0.25">
      <c r="B20" s="119"/>
      <c r="C20" s="119"/>
      <c r="D20" s="119"/>
      <c r="E20" s="104" t="s">
        <v>173</v>
      </c>
      <c r="F20" s="91" t="s">
        <v>170</v>
      </c>
      <c r="G20" s="91" t="s">
        <v>7</v>
      </c>
      <c r="H20" s="91" t="s">
        <v>148</v>
      </c>
      <c r="I20" s="91">
        <v>2026</v>
      </c>
      <c r="J20" s="91">
        <v>110</v>
      </c>
      <c r="K20" s="91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102">
        <v>2</v>
      </c>
      <c r="Q20" s="91" t="s">
        <v>174</v>
      </c>
      <c r="R20" s="102" t="s">
        <v>175</v>
      </c>
      <c r="S20" s="103">
        <v>110987.03</v>
      </c>
      <c r="T20" s="101">
        <v>1.26</v>
      </c>
      <c r="U20" s="103">
        <f t="shared" si="0"/>
        <v>279687.31559999997</v>
      </c>
      <c r="V20" s="119"/>
    </row>
    <row r="21" spans="1:22" s="8" customFormat="1" ht="47.25" x14ac:dyDescent="0.25">
      <c r="B21" s="119"/>
      <c r="C21" s="119"/>
      <c r="D21" s="119"/>
      <c r="E21" s="105" t="s">
        <v>176</v>
      </c>
      <c r="F21" s="91" t="s">
        <v>170</v>
      </c>
      <c r="G21" s="91" t="s">
        <v>7</v>
      </c>
      <c r="H21" s="91" t="s">
        <v>148</v>
      </c>
      <c r="I21" s="91">
        <v>2026</v>
      </c>
      <c r="J21" s="91">
        <v>110</v>
      </c>
      <c r="K21" s="91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102">
        <v>1</v>
      </c>
      <c r="Q21" s="91" t="s">
        <v>177</v>
      </c>
      <c r="R21" s="102" t="s">
        <v>178</v>
      </c>
      <c r="S21" s="103">
        <v>21275.06</v>
      </c>
      <c r="T21" s="101">
        <v>1</v>
      </c>
      <c r="U21" s="103">
        <f>O21*P21*S21*T21</f>
        <v>21275.06</v>
      </c>
      <c r="V21" s="119"/>
    </row>
    <row r="22" spans="1:22" s="6" customFormat="1" ht="31.5" x14ac:dyDescent="0.25">
      <c r="B22" s="13"/>
      <c r="C22" s="16"/>
      <c r="D22" s="14"/>
      <c r="E22" s="20" t="s">
        <v>26</v>
      </c>
      <c r="F22" s="1" t="s">
        <v>7</v>
      </c>
      <c r="G22" s="1" t="s">
        <v>7</v>
      </c>
      <c r="H22" s="1" t="s">
        <v>7</v>
      </c>
      <c r="I22" s="1" t="s">
        <v>7</v>
      </c>
      <c r="J22" s="1" t="s">
        <v>7</v>
      </c>
      <c r="K22" s="1" t="s">
        <v>7</v>
      </c>
      <c r="L22" s="1" t="s">
        <v>7</v>
      </c>
      <c r="M22" s="1" t="s">
        <v>7</v>
      </c>
      <c r="N22" s="1" t="s">
        <v>7</v>
      </c>
      <c r="O22" s="1" t="s">
        <v>7</v>
      </c>
      <c r="P22" s="1" t="s">
        <v>7</v>
      </c>
      <c r="Q22" s="1" t="s">
        <v>7</v>
      </c>
      <c r="R22" s="1" t="s">
        <v>7</v>
      </c>
      <c r="S22" s="1" t="s">
        <v>7</v>
      </c>
      <c r="T22" s="21" t="s">
        <v>7</v>
      </c>
      <c r="U22" s="93">
        <f>SUM(U19:U21)</f>
        <v>318817.81039999996</v>
      </c>
      <c r="V22" s="21" t="s">
        <v>7</v>
      </c>
    </row>
    <row r="24" spans="1:22" ht="18.75" x14ac:dyDescent="0.25">
      <c r="B24" s="109" t="s">
        <v>78</v>
      </c>
      <c r="C24" s="109"/>
      <c r="D24" s="109"/>
      <c r="E24" s="109"/>
      <c r="F24" s="109"/>
      <c r="G24" s="109"/>
      <c r="H24" s="109"/>
      <c r="I24" s="109"/>
    </row>
    <row r="25" spans="1:22" x14ac:dyDescent="0.25">
      <c r="C25" s="69"/>
      <c r="D25" s="69"/>
      <c r="E25" s="69"/>
      <c r="F25" s="69"/>
      <c r="G25" s="69"/>
      <c r="H25" s="69"/>
      <c r="I25" s="69"/>
    </row>
    <row r="26" spans="1:22" x14ac:dyDescent="0.25">
      <c r="B26" s="69"/>
    </row>
    <row r="27" spans="1:22" s="57" customFormat="1" x14ac:dyDescent="0.25">
      <c r="B27" s="65" t="s">
        <v>47</v>
      </c>
      <c r="C27" s="56"/>
      <c r="D27" s="56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1:22" s="57" customFormat="1" x14ac:dyDescent="0.25">
      <c r="B28" s="59" t="s">
        <v>120</v>
      </c>
      <c r="C28" s="56"/>
      <c r="D28" s="56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</row>
    <row r="29" spans="1:22" s="57" customFormat="1" x14ac:dyDescent="0.25">
      <c r="B29" s="59" t="s">
        <v>105</v>
      </c>
      <c r="C29" s="56"/>
      <c r="D29" s="56"/>
      <c r="J29" s="58"/>
      <c r="K29" s="58"/>
      <c r="L29" s="58"/>
      <c r="M29" s="58"/>
      <c r="N29" s="58"/>
      <c r="O29" s="58"/>
      <c r="P29" s="58"/>
    </row>
    <row r="30" spans="1:22" s="57" customFormat="1" ht="54" customHeight="1" x14ac:dyDescent="0.25">
      <c r="B30" s="120" t="s">
        <v>44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</row>
    <row r="31" spans="1:22" s="57" customFormat="1" x14ac:dyDescent="0.25">
      <c r="B31" s="122" t="s">
        <v>119</v>
      </c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</row>
    <row r="32" spans="1:22" s="57" customFormat="1" x14ac:dyDescent="0.25">
      <c r="B32" s="123" t="s">
        <v>121</v>
      </c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</row>
    <row r="33" spans="2:21" s="57" customFormat="1" ht="21" customHeight="1" x14ac:dyDescent="0.25">
      <c r="B33" s="120" t="s">
        <v>144</v>
      </c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</row>
    <row r="34" spans="2:21" s="57" customFormat="1" ht="18.75" x14ac:dyDescent="0.25">
      <c r="B34" s="59" t="s">
        <v>77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</row>
    <row r="35" spans="2:21" s="57" customFormat="1" x14ac:dyDescent="0.25">
      <c r="B35" s="59"/>
      <c r="C35" s="120" t="s">
        <v>70</v>
      </c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</row>
    <row r="36" spans="2:21" s="57" customFormat="1" x14ac:dyDescent="0.25">
      <c r="B36" s="59"/>
      <c r="C36" s="120" t="s">
        <v>71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</row>
    <row r="37" spans="2:21" s="57" customFormat="1" x14ac:dyDescent="0.25">
      <c r="B37" s="59"/>
      <c r="C37" s="120" t="s">
        <v>72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</row>
    <row r="38" spans="2:21" s="57" customFormat="1" x14ac:dyDescent="0.25">
      <c r="B38" s="59"/>
      <c r="C38" s="120" t="s">
        <v>73</v>
      </c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</row>
    <row r="39" spans="2:21" s="57" customFormat="1" x14ac:dyDescent="0.25">
      <c r="B39" s="59"/>
      <c r="C39" s="120" t="s">
        <v>74</v>
      </c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</row>
    <row r="40" spans="2:21" s="57" customFormat="1" x14ac:dyDescent="0.25">
      <c r="B40" s="59"/>
      <c r="C40" s="120" t="s">
        <v>75</v>
      </c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</row>
    <row r="41" spans="2:21" s="57" customFormat="1" x14ac:dyDescent="0.25">
      <c r="B41" s="59"/>
      <c r="C41" s="120" t="s">
        <v>76</v>
      </c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</row>
    <row r="42" spans="2:21" s="57" customFormat="1" x14ac:dyDescent="0.25">
      <c r="B42" s="123" t="s">
        <v>49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</row>
    <row r="43" spans="2:21" s="57" customFormat="1" ht="36" customHeight="1" x14ac:dyDescent="0.25">
      <c r="B43" s="120" t="s">
        <v>45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</row>
    <row r="44" spans="2:21" s="57" customFormat="1" x14ac:dyDescent="0.25">
      <c r="B44" s="120" t="s">
        <v>46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</row>
    <row r="45" spans="2:21" s="57" customFormat="1" x14ac:dyDescent="0.25">
      <c r="B45" s="120" t="s">
        <v>122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</row>
    <row r="46" spans="2:21" s="57" customFormat="1" x14ac:dyDescent="0.25">
      <c r="B46" s="120" t="s">
        <v>123</v>
      </c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</row>
    <row r="47" spans="2:21" s="57" customFormat="1" x14ac:dyDescent="0.25">
      <c r="B47" s="64"/>
      <c r="C47" s="120" t="s">
        <v>83</v>
      </c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</row>
    <row r="48" spans="2:21" s="57" customFormat="1" x14ac:dyDescent="0.25">
      <c r="B48" s="64"/>
      <c r="C48" s="120" t="s">
        <v>82</v>
      </c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</row>
    <row r="49" spans="2:21" s="57" customFormat="1" x14ac:dyDescent="0.25">
      <c r="B49" s="64"/>
      <c r="C49" s="120" t="s">
        <v>84</v>
      </c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</row>
    <row r="50" spans="2:21" s="57" customFormat="1" x14ac:dyDescent="0.25">
      <c r="B50" s="64"/>
      <c r="C50" s="120" t="s">
        <v>85</v>
      </c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</row>
    <row r="51" spans="2:21" s="57" customFormat="1" x14ac:dyDescent="0.25">
      <c r="B51" s="64"/>
      <c r="C51" s="120" t="s">
        <v>86</v>
      </c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</row>
    <row r="52" spans="2:21" s="57" customFormat="1" x14ac:dyDescent="0.25">
      <c r="B52" s="64"/>
      <c r="C52" s="120" t="s">
        <v>87</v>
      </c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</row>
    <row r="53" spans="2:21" s="57" customFormat="1" x14ac:dyDescent="0.25">
      <c r="B53" s="64"/>
      <c r="C53" s="120" t="s">
        <v>88</v>
      </c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</row>
    <row r="54" spans="2:21" s="57" customFormat="1" x14ac:dyDescent="0.25">
      <c r="B54" s="64"/>
      <c r="C54" s="120" t="s">
        <v>93</v>
      </c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</row>
    <row r="55" spans="2:21" s="57" customFormat="1" x14ac:dyDescent="0.25">
      <c r="B55" s="64"/>
      <c r="C55" s="120" t="s">
        <v>89</v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</row>
    <row r="56" spans="2:21" s="57" customFormat="1" x14ac:dyDescent="0.25">
      <c r="B56" s="64"/>
      <c r="C56" s="120" t="s">
        <v>90</v>
      </c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</row>
    <row r="57" spans="2:21" s="57" customFormat="1" x14ac:dyDescent="0.25">
      <c r="B57" s="64"/>
      <c r="C57" s="120" t="s">
        <v>91</v>
      </c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</row>
    <row r="58" spans="2:21" s="57" customFormat="1" x14ac:dyDescent="0.25">
      <c r="B58" s="64"/>
      <c r="C58" s="120" t="s">
        <v>92</v>
      </c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</row>
    <row r="59" spans="2:21" s="57" customFormat="1" x14ac:dyDescent="0.25">
      <c r="B59" s="121" t="s">
        <v>94</v>
      </c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</row>
    <row r="60" spans="2:21" s="57" customFormat="1" x14ac:dyDescent="0.25">
      <c r="B60" s="121" t="s">
        <v>69</v>
      </c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</row>
    <row r="61" spans="2:21" s="57" customFormat="1" x14ac:dyDescent="0.25">
      <c r="B61" s="121" t="s">
        <v>124</v>
      </c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</row>
    <row r="62" spans="2:21" s="57" customFormat="1" x14ac:dyDescent="0.25">
      <c r="B62" s="121" t="s">
        <v>125</v>
      </c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</row>
    <row r="63" spans="2:21" s="57" customFormat="1" x14ac:dyDescent="0.25">
      <c r="B63" s="121" t="s">
        <v>126</v>
      </c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</row>
    <row r="64" spans="2:21" s="57" customFormat="1" x14ac:dyDescent="0.25">
      <c r="B64" s="121" t="s">
        <v>127</v>
      </c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</row>
    <row r="65" spans="2:21" s="60" customFormat="1" ht="35.25" customHeight="1" x14ac:dyDescent="0.25">
      <c r="B65" s="120" t="s">
        <v>128</v>
      </c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</row>
    <row r="66" spans="2:21" s="57" customFormat="1" ht="34.5" customHeight="1" x14ac:dyDescent="0.25">
      <c r="B66" s="120" t="s">
        <v>129</v>
      </c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</row>
    <row r="67" spans="2:21" s="57" customFormat="1" x14ac:dyDescent="0.25">
      <c r="B67" s="56"/>
      <c r="C67" s="56"/>
      <c r="D67" s="56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</row>
  </sheetData>
  <mergeCells count="55">
    <mergeCell ref="D19:D21"/>
    <mergeCell ref="C19:C21"/>
    <mergeCell ref="B19:B21"/>
    <mergeCell ref="C41:T41"/>
    <mergeCell ref="B45:U45"/>
    <mergeCell ref="C47:U47"/>
    <mergeCell ref="C48:U48"/>
    <mergeCell ref="B30:U30"/>
    <mergeCell ref="B31:U31"/>
    <mergeCell ref="B32:U32"/>
    <mergeCell ref="B33:U33"/>
    <mergeCell ref="B42:U42"/>
    <mergeCell ref="C35:T35"/>
    <mergeCell ref="C36:T36"/>
    <mergeCell ref="C37:T37"/>
    <mergeCell ref="C38:T38"/>
    <mergeCell ref="C39:T39"/>
    <mergeCell ref="C40:T40"/>
    <mergeCell ref="B62:U62"/>
    <mergeCell ref="B63:U63"/>
    <mergeCell ref="B64:U64"/>
    <mergeCell ref="B65:U65"/>
    <mergeCell ref="C58:U58"/>
    <mergeCell ref="B66:U66"/>
    <mergeCell ref="B43:U43"/>
    <mergeCell ref="B44:U44"/>
    <mergeCell ref="B59:U59"/>
    <mergeCell ref="B60:U60"/>
    <mergeCell ref="B61:U61"/>
    <mergeCell ref="B46:U46"/>
    <mergeCell ref="C50:U50"/>
    <mergeCell ref="C51:U51"/>
    <mergeCell ref="C52:U52"/>
    <mergeCell ref="C53:U53"/>
    <mergeCell ref="C54:U54"/>
    <mergeCell ref="C55:U55"/>
    <mergeCell ref="C56:U56"/>
    <mergeCell ref="C57:U57"/>
    <mergeCell ref="C49:U49"/>
    <mergeCell ref="V16:V17"/>
    <mergeCell ref="G16:G17"/>
    <mergeCell ref="B24:I24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21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0" t="s">
        <v>31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151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179</v>
      </c>
      <c r="D18" s="86" t="s">
        <v>180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09" t="s">
        <v>78</v>
      </c>
      <c r="C20" s="109"/>
      <c r="D20" s="109"/>
      <c r="E20" s="109"/>
      <c r="F20" s="109"/>
      <c r="G20" s="109"/>
      <c r="H20" s="109"/>
      <c r="I20" s="109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3" t="s">
        <v>130</v>
      </c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</row>
    <row r="26" spans="2:16" s="29" customFormat="1" ht="15.75" customHeight="1" x14ac:dyDescent="0.25">
      <c r="C26" s="120" t="s">
        <v>50</v>
      </c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61"/>
    </row>
    <row r="27" spans="2:16" s="29" customFormat="1" ht="31.5" customHeight="1" x14ac:dyDescent="0.25">
      <c r="C27" s="120" t="s">
        <v>51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61"/>
    </row>
    <row r="28" spans="2:16" s="29" customFormat="1" ht="15.75" customHeight="1" x14ac:dyDescent="0.25">
      <c r="C28" s="120" t="s">
        <v>52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61"/>
    </row>
    <row r="29" spans="2:16" s="29" customFormat="1" ht="15.75" customHeight="1" x14ac:dyDescent="0.25">
      <c r="C29" s="120" t="s">
        <v>53</v>
      </c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61"/>
    </row>
    <row r="30" spans="2:16" s="29" customFormat="1" x14ac:dyDescent="0.25">
      <c r="C30" s="120" t="s">
        <v>54</v>
      </c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62"/>
    </row>
    <row r="31" spans="2:16" s="29" customFormat="1" x14ac:dyDescent="0.25">
      <c r="C31" s="120" t="s">
        <v>55</v>
      </c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62"/>
    </row>
    <row r="32" spans="2:16" s="29" customFormat="1" x14ac:dyDescent="0.25">
      <c r="C32" s="120" t="s">
        <v>56</v>
      </c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62"/>
    </row>
    <row r="33" spans="2:21" s="29" customFormat="1" ht="15.75" customHeight="1" x14ac:dyDescent="0.25">
      <c r="C33" s="120" t="s">
        <v>57</v>
      </c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61"/>
    </row>
    <row r="34" spans="2:21" s="29" customFormat="1" ht="15.75" customHeight="1" x14ac:dyDescent="0.25">
      <c r="C34" s="120" t="s">
        <v>58</v>
      </c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61"/>
    </row>
    <row r="35" spans="2:21" s="29" customFormat="1" x14ac:dyDescent="0.25">
      <c r="C35" s="120" t="s">
        <v>59</v>
      </c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62"/>
    </row>
    <row r="36" spans="2:21" s="29" customFormat="1" ht="15.75" customHeight="1" x14ac:dyDescent="0.25">
      <c r="C36" s="120" t="s">
        <v>60</v>
      </c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61"/>
    </row>
    <row r="37" spans="2:21" s="29" customFormat="1" ht="60.6" customHeight="1" x14ac:dyDescent="0.25">
      <c r="C37" s="120" t="s">
        <v>61</v>
      </c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61"/>
    </row>
    <row r="38" spans="2:21" s="29" customFormat="1" ht="15.75" customHeight="1" x14ac:dyDescent="0.25">
      <c r="C38" s="120" t="s">
        <v>62</v>
      </c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61"/>
    </row>
    <row r="39" spans="2:21" s="29" customFormat="1" ht="21.75" customHeight="1" x14ac:dyDescent="0.25">
      <c r="B39" s="120" t="s">
        <v>96</v>
      </c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</row>
    <row r="40" spans="2:21" s="29" customFormat="1" ht="55.5" customHeight="1" x14ac:dyDescent="0.25">
      <c r="B40" s="120" t="s">
        <v>108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0" t="s">
        <v>131</v>
      </c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62"/>
      <c r="P41" s="62"/>
      <c r="Q41" s="62"/>
      <c r="R41" s="62"/>
      <c r="S41" s="62"/>
      <c r="T41" s="62"/>
      <c r="U41" s="62"/>
    </row>
    <row r="42" spans="2:21" x14ac:dyDescent="0.25">
      <c r="B42" s="120" t="s">
        <v>97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</row>
    <row r="43" spans="2:21" ht="20.25" customHeight="1" x14ac:dyDescent="0.25">
      <c r="B43" s="120" t="s">
        <v>98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</row>
    <row r="44" spans="2:21" x14ac:dyDescent="0.25">
      <c r="B44" s="120" t="s">
        <v>99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</row>
    <row r="45" spans="2:21" x14ac:dyDescent="0.25">
      <c r="B45" s="120" t="s">
        <v>63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</row>
    <row r="46" spans="2:21" ht="31.5" customHeight="1" x14ac:dyDescent="0.25">
      <c r="B46" s="125" t="s">
        <v>110</v>
      </c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</row>
    <row r="47" spans="2:21" x14ac:dyDescent="0.25">
      <c r="B47" s="120" t="s">
        <v>64</v>
      </c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</row>
    <row r="48" spans="2:21" ht="32.25" customHeight="1" x14ac:dyDescent="0.25">
      <c r="B48" s="120" t="s">
        <v>132</v>
      </c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</row>
    <row r="49" spans="2:15" ht="36" customHeight="1" x14ac:dyDescent="0.25">
      <c r="B49" s="120" t="s">
        <v>133</v>
      </c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0" t="s">
        <v>37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157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06" t="s">
        <v>22</v>
      </c>
      <c r="C16" s="106" t="s">
        <v>12</v>
      </c>
      <c r="D16" s="106" t="s">
        <v>11</v>
      </c>
      <c r="E16" s="106" t="s">
        <v>140</v>
      </c>
      <c r="F16" s="106" t="s">
        <v>141</v>
      </c>
      <c r="G16" s="106" t="s">
        <v>36</v>
      </c>
      <c r="H16" s="106"/>
      <c r="I16" s="106"/>
      <c r="J16" s="106"/>
      <c r="K16" s="106"/>
      <c r="L16" s="106" t="s">
        <v>142</v>
      </c>
      <c r="M16" s="106" t="s">
        <v>103</v>
      </c>
      <c r="N16" s="128" t="s">
        <v>35</v>
      </c>
      <c r="O16" s="128" t="s">
        <v>104</v>
      </c>
      <c r="P16" s="130" t="s">
        <v>34</v>
      </c>
      <c r="Q16" s="126" t="s">
        <v>150</v>
      </c>
      <c r="R16" s="126" t="s">
        <v>160</v>
      </c>
      <c r="S16" s="126" t="s">
        <v>161</v>
      </c>
      <c r="T16" s="126" t="s">
        <v>162</v>
      </c>
      <c r="U16" s="126" t="s">
        <v>163</v>
      </c>
      <c r="V16" s="126" t="s">
        <v>164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06"/>
      <c r="C17" s="106"/>
      <c r="D17" s="106"/>
      <c r="E17" s="106"/>
      <c r="F17" s="106"/>
      <c r="G17" s="49" t="s">
        <v>39</v>
      </c>
      <c r="H17" s="49" t="s">
        <v>159</v>
      </c>
      <c r="I17" s="49" t="s">
        <v>42</v>
      </c>
      <c r="J17" s="34" t="s">
        <v>33</v>
      </c>
      <c r="K17" s="49" t="s">
        <v>143</v>
      </c>
      <c r="L17" s="106"/>
      <c r="M17" s="106"/>
      <c r="N17" s="128"/>
      <c r="O17" s="128"/>
      <c r="P17" s="130"/>
      <c r="Q17" s="127"/>
      <c r="R17" s="127"/>
      <c r="S17" s="127"/>
      <c r="T17" s="127"/>
      <c r="U17" s="127"/>
      <c r="V17" s="127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165</v>
      </c>
      <c r="T18" s="98" t="s">
        <v>166</v>
      </c>
      <c r="U18" s="98" t="s">
        <v>167</v>
      </c>
      <c r="V18" s="98" t="s">
        <v>168</v>
      </c>
    </row>
    <row r="19" spans="1:22" s="42" customFormat="1" ht="78" customHeight="1" x14ac:dyDescent="0.25">
      <c r="A19" s="43"/>
      <c r="B19" s="55" t="s">
        <v>146</v>
      </c>
      <c r="C19" s="86" t="s">
        <v>179</v>
      </c>
      <c r="D19" s="86" t="s">
        <v>180</v>
      </c>
      <c r="E19" s="41">
        <v>2026</v>
      </c>
      <c r="F19" s="41">
        <v>2026</v>
      </c>
      <c r="G19" s="97">
        <f>'20.1'!U22/1000</f>
        <v>318.81781039999998</v>
      </c>
      <c r="H19" s="97">
        <f>G19*1.2</f>
        <v>382.58137247999997</v>
      </c>
      <c r="I19" s="97">
        <f>H19</f>
        <v>382.58137247999997</v>
      </c>
      <c r="J19" s="97">
        <f>'20.2'!M19</f>
        <v>0</v>
      </c>
      <c r="K19" s="97">
        <f>I19+J19</f>
        <v>382.58137247999997</v>
      </c>
      <c r="L19" s="100">
        <v>218.989</v>
      </c>
      <c r="M19" s="97">
        <f>K19-L19</f>
        <v>163.59237247999997</v>
      </c>
      <c r="N19" s="97">
        <v>0</v>
      </c>
      <c r="O19" s="97">
        <f>H19-N19</f>
        <v>382.58137247999997</v>
      </c>
      <c r="P19" s="97">
        <f>L19</f>
        <v>218.989</v>
      </c>
      <c r="Q19" s="99">
        <v>0</v>
      </c>
      <c r="R19" s="99">
        <v>0</v>
      </c>
      <c r="S19" s="99">
        <f>P19</f>
        <v>218.989</v>
      </c>
      <c r="T19" s="99">
        <v>0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1" t="s">
        <v>79</v>
      </c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</row>
    <row r="22" spans="1:22" s="67" customFormat="1" ht="15.75" x14ac:dyDescent="0.25">
      <c r="B22" s="132" t="s">
        <v>80</v>
      </c>
      <c r="C22" s="132"/>
      <c r="D22" s="132"/>
      <c r="E22" s="132"/>
      <c r="F22" s="132"/>
      <c r="G22" s="132"/>
      <c r="H22" s="132"/>
      <c r="I22" s="132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2" t="s">
        <v>81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3" t="s">
        <v>139</v>
      </c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</row>
    <row r="28" spans="1:22" s="63" customFormat="1" ht="33.75" customHeight="1" x14ac:dyDescent="0.25">
      <c r="B28" s="120" t="s">
        <v>100</v>
      </c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</row>
    <row r="29" spans="1:22" s="63" customFormat="1" ht="15.75" x14ac:dyDescent="0.25">
      <c r="B29" s="129" t="s">
        <v>136</v>
      </c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</row>
    <row r="30" spans="1:22" s="63" customFormat="1" ht="36" customHeight="1" x14ac:dyDescent="0.25">
      <c r="B30" s="133" t="s">
        <v>118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</row>
    <row r="31" spans="1:22" s="63" customFormat="1" ht="38.25" customHeight="1" x14ac:dyDescent="0.25">
      <c r="B31" s="120" t="s">
        <v>135</v>
      </c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</row>
    <row r="32" spans="1:22" s="63" customFormat="1" ht="19.5" customHeight="1" x14ac:dyDescent="0.25">
      <c r="B32" s="120" t="s">
        <v>65</v>
      </c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</row>
    <row r="33" spans="2:18" s="63" customFormat="1" ht="37.9" customHeight="1" x14ac:dyDescent="0.25">
      <c r="B33" s="129" t="s">
        <v>138</v>
      </c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</row>
    <row r="34" spans="2:18" s="63" customFormat="1" ht="15.75" x14ac:dyDescent="0.25">
      <c r="B34" s="129" t="s">
        <v>137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</row>
    <row r="35" spans="2:18" s="63" customFormat="1" ht="35.25" customHeight="1" x14ac:dyDescent="0.25">
      <c r="B35" s="120" t="s">
        <v>66</v>
      </c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</row>
    <row r="36" spans="2:18" s="63" customFormat="1" ht="21" customHeight="1" x14ac:dyDescent="0.25">
      <c r="B36" s="120" t="s">
        <v>67</v>
      </c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</row>
    <row r="37" spans="2:18" s="63" customFormat="1" ht="21" customHeight="1" x14ac:dyDescent="0.25">
      <c r="B37" s="129" t="s">
        <v>117</v>
      </c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158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4" t="s">
        <v>1</v>
      </c>
      <c r="C15" s="135" t="s">
        <v>112</v>
      </c>
      <c r="D15" s="135"/>
      <c r="E15" s="135"/>
      <c r="F15" s="135"/>
      <c r="G15" s="135"/>
      <c r="H15" s="72"/>
      <c r="I15" s="72"/>
      <c r="J15" s="83"/>
      <c r="K15" s="83"/>
    </row>
    <row r="16" spans="2:11" ht="31.5" x14ac:dyDescent="0.25">
      <c r="B16" s="134"/>
      <c r="C16" s="87" t="s">
        <v>152</v>
      </c>
      <c r="D16" s="87" t="s">
        <v>153</v>
      </c>
      <c r="E16" s="87" t="s">
        <v>154</v>
      </c>
      <c r="F16" s="87" t="s">
        <v>155</v>
      </c>
      <c r="G16" s="87" t="s">
        <v>156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6" t="s">
        <v>114</v>
      </c>
      <c r="C20" s="136"/>
      <c r="D20" s="136"/>
      <c r="E20" s="136"/>
      <c r="F20" s="136"/>
      <c r="G20" s="136"/>
      <c r="H20" s="136"/>
      <c r="I20" s="136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6" t="s">
        <v>115</v>
      </c>
      <c r="C21" s="136"/>
      <c r="D21" s="136"/>
      <c r="E21" s="136"/>
      <c r="F21" s="136"/>
      <c r="G21" s="136"/>
      <c r="H21" s="136"/>
      <c r="I21" s="136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0" t="s">
        <v>116</v>
      </c>
      <c r="C22" s="120"/>
      <c r="D22" s="120"/>
      <c r="E22" s="120"/>
      <c r="F22" s="120"/>
      <c r="G22" s="120"/>
      <c r="H22" s="120"/>
      <c r="I22" s="120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2024-05-22T06:46:52Z</dcterms:modified>
</cp:coreProperties>
</file>