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'20.1'!$B$1:$V$92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45" i="28" l="1"/>
  <c r="U44" i="28"/>
  <c r="U43" i="28"/>
  <c r="U42" i="28"/>
  <c r="U41" i="28"/>
  <c r="U40" i="28"/>
  <c r="U39" i="28"/>
  <c r="U38" i="28"/>
  <c r="U37" i="28"/>
  <c r="U36" i="28"/>
  <c r="U35" i="28"/>
  <c r="U34" i="28"/>
  <c r="P33" i="28"/>
  <c r="U33" i="28" s="1"/>
  <c r="P32" i="28"/>
  <c r="U32" i="28" s="1"/>
  <c r="U31" i="28"/>
  <c r="U30" i="28"/>
  <c r="U29" i="28"/>
  <c r="U28" i="28"/>
  <c r="U27" i="28"/>
  <c r="U26" i="28"/>
  <c r="U25" i="28"/>
  <c r="U24" i="28"/>
  <c r="U23" i="28"/>
  <c r="U22" i="28"/>
  <c r="U21" i="28"/>
  <c r="U20" i="28"/>
  <c r="P19" i="28"/>
  <c r="U19" i="28" s="1"/>
  <c r="U46" i="28" l="1"/>
  <c r="P19" i="31"/>
  <c r="U19" i="31" s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<sst xmlns="http://schemas.openxmlformats.org/spreadsheetml/2006/main" count="486" uniqueCount="224">
  <si>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</si>
  <si>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</si>
  <si>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</si>
  <si>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</si>
  <si>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</si>
  <si>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</si>
  <si>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</si>
  <si>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</si>
  <si>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</si>
  <si>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</si>
  <si>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</si>
  <si>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</si>
  <si>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</si>
  <si>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</si>
  <si>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</si>
  <si>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</si>
  <si>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</si>
  <si>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</si>
  <si>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</si>
  <si>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</si>
  <si>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</si>
  <si>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</si>
  <si>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</si>
  <si>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</si>
  <si>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</si>
  <si>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</si>
  <si>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</si>
  <si>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</si>
  <si>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</si>
  <si>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</si>
  <si>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</si>
  <si>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</si>
  <si>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</si>
  <si>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</si>
  <si>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</si>
  <si>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</si>
  <si>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</si>
  <si>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</si>
  <si>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</si>
  <si>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</si>
  <si>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</si>
  <si>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</si>
  <si>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</si>
  <si>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</si>
  <si>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</si>
  <si>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</si>
  <si>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</si>
  <si>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</si>
  <si>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</si>
  <si>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</si>
  <si>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</si>
  <si>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</si>
  <si>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</si>
  <si>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</si>
  <si>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</si>
  <si>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</si>
  <si>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</si>
  <si>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</si>
  <si>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</si>
  <si>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</si>
  <si>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</si>
  <si>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</si>
  <si>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</si>
  <si>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</si>
  <si>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</si>
  <si>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</si>
  <si>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</si>
  <si>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</si>
  <si>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</si>
  <si>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</si>
  <si>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</si>
  <si>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</si>
  <si>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</si>
  <si>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</si>
  <si>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</si>
  <si>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</si>
  <si>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</si>
  <si>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</si>
  <si>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</si>
  <si>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</si>
  <si>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</si>
  <si>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</si>
  <si>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</si>
  <si>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</si>
  <si>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</si>
  <si>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</si>
  <si>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</si>
  <si>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</si>
  <si>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</si>
  <si>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</si>
  <si>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</si>
  <si>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</si>
  <si>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</si>
  <si>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</si>
  <si>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</si>
  <si>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</si>
  <si>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</si>
  <si>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</si>
  <si>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</si>
  <si>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</si>
  <si>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</si>
  <si>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</si>
  <si>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</si>
  <si>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</si>
  <si>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</si>
  <si>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</si>
  <si>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</si>
  <si>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</si>
  <si>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</si>
  <si>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</si>
  <si>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</si>
  <si>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</si>
  <si>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</si>
  <si>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</si>
  <si>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</si>
  <si>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</si>
  <si>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</si>
  <si>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</si>
  <si>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</si>
  <si>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</si>
  <si>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</si>
  <si>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</si>
  <si>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</si>
  <si>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</si>
  <si>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</si>
  <si>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</si>
  <si>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</si>
  <si>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</si>
  <si>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</si>
  <si>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</si>
  <si>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</si>
  <si>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</si>
  <si>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</si>
  <si>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</si>
  <si>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</si>
  <si>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</si>
  <si>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</si>
  <si>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</si>
  <si>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</si>
  <si>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</si>
  <si>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</si>
  <si>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</si>
  <si>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</si>
  <si>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</si>
  <si>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</si>
  <si>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</si>
  <si>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</si>
  <si>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</si>
  <si>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</si>
  <si>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</si>
  <si>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</si>
  <si>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</si>
  <si>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</si>
  <si>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</si>
  <si>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</si>
  <si>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</si>
  <si>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</si>
  <si>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</si>
  <si>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</si>
  <si>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</si>
  <si>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</si>
  <si>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</si>
  <si>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</si>
  <si>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</si>
  <si>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</si>
  <si>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</si>
  <si>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</si>
  <si>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</si>
  <si>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</si>
  <si>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</si>
  <si>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КЛ</t>
  </si>
  <si>
    <t>М5-01-1</t>
  </si>
  <si>
    <t>УНЦ на демонтажные работы ПС</t>
  </si>
  <si>
    <t>1 элемент ПС</t>
  </si>
  <si>
    <t>1 ед.</t>
  </si>
  <si>
    <t>УНЦ РЗА и прочие шкафы (панели)</t>
  </si>
  <si>
    <t>УНЦ системы оперативного постоянного тока и собственных нужд ПС, РП (СП, ТП, РТП)</t>
  </si>
  <si>
    <t>УНЦ подготовки и устройства территории ПС (ЗПС)</t>
  </si>
  <si>
    <r>
      <t>1 м</t>
    </r>
    <r>
      <rPr>
        <vertAlign val="superscript"/>
        <sz val="12"/>
        <rFont val="Times New Roman"/>
        <family val="1"/>
        <charset val="204"/>
      </rPr>
      <t>2</t>
    </r>
  </si>
  <si>
    <t>Б1-15</t>
  </si>
  <si>
    <t>1 объект</t>
  </si>
  <si>
    <t>Обновление основных производственных фондов,  п.1.1.9 ПТЭЭСС, утв. Приказом МинЭнерго №229 от 19.06.2003</t>
  </si>
  <si>
    <t xml:space="preserve">Реконструкция 
ОРУ-110кВ 
ПС "Теплоход" </t>
  </si>
  <si>
    <t>УНЦ на демонтаж ВЛ 0,4 - 750 кВ</t>
  </si>
  <si>
    <t>ОРУ-110 кВ</t>
  </si>
  <si>
    <t>М2-04-1</t>
  </si>
  <si>
    <t>М6-01-2</t>
  </si>
  <si>
    <t>М6-07-2</t>
  </si>
  <si>
    <t>М6-05-1</t>
  </si>
  <si>
    <t>М6-11-3</t>
  </si>
  <si>
    <t>УНЦ ячейки выключателя НУ 110 - 500 кВ</t>
  </si>
  <si>
    <t>1 ячейка</t>
  </si>
  <si>
    <t>В1-02-2</t>
  </si>
  <si>
    <t>УНЦ элементов ПС с устройством фундаментов</t>
  </si>
  <si>
    <t>И5-01-3</t>
  </si>
  <si>
    <t>И5-04-3</t>
  </si>
  <si>
    <t>И5-05-3</t>
  </si>
  <si>
    <t>И5-06-3</t>
  </si>
  <si>
    <t>И5-09-3</t>
  </si>
  <si>
    <t>УНЦ ячейки двухобмоточного трансформатора 6 - 35 кВ</t>
  </si>
  <si>
    <t>Т5-10-1</t>
  </si>
  <si>
    <t>УНЦ ВЛ 0,4 - 750 кВ на строительно-монтажные работы без опор и провода</t>
  </si>
  <si>
    <t>1 км ВЛ</t>
  </si>
  <si>
    <t>Л1-04-1</t>
  </si>
  <si>
    <t>УНЦ провода ВЛ 0,4 - 750 кВ сталеалюминиевого типа</t>
  </si>
  <si>
    <t>Л5-04</t>
  </si>
  <si>
    <t>И12-06</t>
  </si>
  <si>
    <t>И12-08</t>
  </si>
  <si>
    <t>УНЦ кабельных сооружений для прокладки кабельной линии</t>
  </si>
  <si>
    <t>1 м по трассе</t>
  </si>
  <si>
    <t>Н2-04</t>
  </si>
  <si>
    <t>УНЦ контрольного (силового) кабеля</t>
  </si>
  <si>
    <t>Н3-01-2*</t>
  </si>
  <si>
    <t>Н3-02-1*</t>
  </si>
  <si>
    <t>Н3-03-2*</t>
  </si>
  <si>
    <t>Н3-04-2</t>
  </si>
  <si>
    <t>Н3-05-2*</t>
  </si>
  <si>
    <t>И13-08</t>
  </si>
  <si>
    <t>УНЦ на проектные и изыскательские работы для ПС (ПП, ЗПС)</t>
  </si>
  <si>
    <t>1 ПС, 1 ПП либо 1 ЗПС</t>
  </si>
  <si>
    <t>П1-02</t>
  </si>
  <si>
    <t>Затраты на проектно-изыскательские работы для отдельных элементов электрических сетей</t>
  </si>
  <si>
    <t>П6-11</t>
  </si>
  <si>
    <t>O_ZEFSenergo 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</si>
</sst>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51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13" xfId="0" applyFont="1" applyFill="1" applyBorder="1" applyAlignment="1">
      <alignment horizontal="center" vertical="center" wrapText="1" shrinkToFi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25" borderId="23" xfId="0" applyFont="1" applyFill="1" applyBorder="1" applyAlignment="1">
      <alignment horizontal="center" vertical="center" wrapText="1" shrinkToFit="1"/>
    </xf>
    <xf numFmtId="0" fontId="6" fillId="0" borderId="23" xfId="0" applyFont="1" applyFill="1" applyBorder="1" applyAlignment="1">
      <alignment horizontal="center" vertical="center" wrapText="1" shrinkToFit="1"/>
    </xf>
    <xf numFmtId="4" fontId="6" fillId="0" borderId="23" xfId="0" applyNumberFormat="1" applyFont="1" applyFill="1" applyBorder="1" applyAlignment="1">
      <alignment horizontal="center" vertical="center" wrapText="1" shrinkToFit="1"/>
    </xf>
    <xf numFmtId="168" fontId="6" fillId="24" borderId="23" xfId="0" applyNumberFormat="1" applyFont="1" applyFill="1" applyBorder="1" applyAlignment="1">
      <alignment horizontal="center" vertical="center" wrapText="1" shrinkToFit="1"/>
    </xf>
    <xf numFmtId="168" fontId="6" fillId="0" borderId="23" xfId="0" applyNumberFormat="1" applyFont="1" applyFill="1" applyBorder="1" applyAlignment="1">
      <alignment horizontal="center"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37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37" xfId="0" applyFont="1" applyFill="1" applyBorder="1" applyAlignment="1">
      <alignment horizontal="center" vertical="center" wrapText="1" shrinkToFit="1"/>
    </xf>
    <xf numFmtId="0" fontId="6" fillId="24" borderId="13" xfId="0" applyFont="1" applyFill="1" applyBorder="1" applyAlignment="1">
      <alignment horizontal="center" vertical="center" wrapText="1" shrinkToFi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91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30" t="s">
        <v>29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30" t="s">
        <v>30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150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32" t="s">
        <v>22</v>
      </c>
      <c r="C16" s="132" t="s">
        <v>12</v>
      </c>
      <c r="D16" s="132" t="s">
        <v>11</v>
      </c>
      <c r="E16" s="132" t="s">
        <v>16</v>
      </c>
      <c r="F16" s="133" t="s">
        <v>19</v>
      </c>
      <c r="G16" s="128" t="s">
        <v>107</v>
      </c>
      <c r="H16" s="137" t="s">
        <v>48</v>
      </c>
      <c r="I16" s="138" t="s">
        <v>43</v>
      </c>
      <c r="J16" s="134" t="s">
        <v>9</v>
      </c>
      <c r="K16" s="135"/>
      <c r="L16" s="135"/>
      <c r="M16" s="136"/>
      <c r="N16" s="135"/>
      <c r="O16" s="127" t="s">
        <v>4</v>
      </c>
      <c r="P16" s="127"/>
      <c r="Q16" s="127"/>
      <c r="R16" s="127"/>
      <c r="S16" s="127"/>
      <c r="T16" s="127"/>
      <c r="U16" s="127"/>
      <c r="V16" s="127" t="s">
        <v>15</v>
      </c>
    </row>
    <row r="17" spans="1:22" s="19" customFormat="1" ht="78.75" x14ac:dyDescent="0.25">
      <c r="A17" s="8"/>
      <c r="B17" s="119"/>
      <c r="C17" s="119"/>
      <c r="D17" s="119"/>
      <c r="E17" s="119"/>
      <c r="F17" s="133"/>
      <c r="G17" s="119"/>
      <c r="H17" s="119"/>
      <c r="I17" s="119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27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31.5" x14ac:dyDescent="0.25">
      <c r="B19" s="114" t="s">
        <v>146</v>
      </c>
      <c r="C19" s="114" t="s">
        <v>182</v>
      </c>
      <c r="D19" s="114" t="s">
        <v>223</v>
      </c>
      <c r="E19" s="107" t="s">
        <v>183</v>
      </c>
      <c r="F19" s="91" t="s">
        <v>184</v>
      </c>
      <c r="G19" s="91" t="s">
        <v>7</v>
      </c>
      <c r="H19" s="91" t="s">
        <v>147</v>
      </c>
      <c r="I19" s="91">
        <v>2028</v>
      </c>
      <c r="J19" s="91">
        <v>110</v>
      </c>
      <c r="K19" s="92" t="s">
        <v>7</v>
      </c>
      <c r="L19" s="92" t="s">
        <v>7</v>
      </c>
      <c r="M19" s="92" t="s">
        <v>7</v>
      </c>
      <c r="N19" s="91" t="s">
        <v>148</v>
      </c>
      <c r="O19" s="91">
        <v>1</v>
      </c>
      <c r="P19" s="91">
        <f>0.72+0.216</f>
        <v>0.93599999999999994</v>
      </c>
      <c r="Q19" s="91" t="s">
        <v>152</v>
      </c>
      <c r="R19" s="91" t="s">
        <v>185</v>
      </c>
      <c r="S19" s="103">
        <v>1533.53</v>
      </c>
      <c r="T19" s="91">
        <v>1.26</v>
      </c>
      <c r="U19" s="103">
        <f t="shared" ref="U19:U24" si="0">O19*P19*S19*T19</f>
        <v>1808.5839407999997</v>
      </c>
      <c r="V19" s="114" t="s">
        <v>181</v>
      </c>
    </row>
    <row r="20" spans="1:22" s="8" customFormat="1" ht="31.5" x14ac:dyDescent="0.25">
      <c r="B20" s="115"/>
      <c r="C20" s="115"/>
      <c r="D20" s="115"/>
      <c r="E20" s="114" t="s">
        <v>172</v>
      </c>
      <c r="F20" s="91" t="s">
        <v>184</v>
      </c>
      <c r="G20" s="91" t="s">
        <v>7</v>
      </c>
      <c r="H20" s="91" t="s">
        <v>147</v>
      </c>
      <c r="I20" s="91">
        <v>2028</v>
      </c>
      <c r="J20" s="91">
        <v>110</v>
      </c>
      <c r="K20" s="92" t="s">
        <v>7</v>
      </c>
      <c r="L20" s="92" t="s">
        <v>7</v>
      </c>
      <c r="M20" s="92" t="s">
        <v>7</v>
      </c>
      <c r="N20" s="91" t="s">
        <v>148</v>
      </c>
      <c r="O20" s="91">
        <v>1</v>
      </c>
      <c r="P20" s="91">
        <v>6</v>
      </c>
      <c r="Q20" s="91" t="s">
        <v>173</v>
      </c>
      <c r="R20" s="91" t="s">
        <v>186</v>
      </c>
      <c r="S20" s="103">
        <v>4767.6099999999997</v>
      </c>
      <c r="T20" s="91">
        <v>1.26</v>
      </c>
      <c r="U20" s="103">
        <f t="shared" si="0"/>
        <v>36043.131599999993</v>
      </c>
      <c r="V20" s="115"/>
    </row>
    <row r="21" spans="1:22" s="8" customFormat="1" ht="31.5" x14ac:dyDescent="0.25">
      <c r="B21" s="115"/>
      <c r="C21" s="115"/>
      <c r="D21" s="115"/>
      <c r="E21" s="115"/>
      <c r="F21" s="91" t="s">
        <v>184</v>
      </c>
      <c r="G21" s="91" t="s">
        <v>7</v>
      </c>
      <c r="H21" s="91" t="s">
        <v>147</v>
      </c>
      <c r="I21" s="91">
        <v>2028</v>
      </c>
      <c r="J21" s="91">
        <v>110</v>
      </c>
      <c r="K21" s="92" t="s">
        <v>7</v>
      </c>
      <c r="L21" s="92" t="s">
        <v>7</v>
      </c>
      <c r="M21" s="92" t="s">
        <v>7</v>
      </c>
      <c r="N21" s="91" t="s">
        <v>148</v>
      </c>
      <c r="O21" s="91">
        <v>1</v>
      </c>
      <c r="P21" s="91">
        <v>6</v>
      </c>
      <c r="Q21" s="91" t="s">
        <v>173</v>
      </c>
      <c r="R21" s="91" t="s">
        <v>187</v>
      </c>
      <c r="S21" s="103">
        <v>554</v>
      </c>
      <c r="T21" s="91">
        <v>1.26</v>
      </c>
      <c r="U21" s="103">
        <f t="shared" si="0"/>
        <v>4188.24</v>
      </c>
      <c r="V21" s="115"/>
    </row>
    <row r="22" spans="1:22" s="8" customFormat="1" ht="31.5" x14ac:dyDescent="0.25">
      <c r="B22" s="115"/>
      <c r="C22" s="115"/>
      <c r="D22" s="115"/>
      <c r="E22" s="115"/>
      <c r="F22" s="91" t="s">
        <v>184</v>
      </c>
      <c r="G22" s="91" t="s">
        <v>7</v>
      </c>
      <c r="H22" s="91" t="s">
        <v>147</v>
      </c>
      <c r="I22" s="91">
        <v>2028</v>
      </c>
      <c r="J22" s="91">
        <v>110</v>
      </c>
      <c r="K22" s="92" t="s">
        <v>7</v>
      </c>
      <c r="L22" s="92" t="s">
        <v>7</v>
      </c>
      <c r="M22" s="92" t="s">
        <v>7</v>
      </c>
      <c r="N22" s="91" t="s">
        <v>148</v>
      </c>
      <c r="O22" s="91">
        <v>1</v>
      </c>
      <c r="P22" s="91">
        <v>2</v>
      </c>
      <c r="Q22" s="91" t="s">
        <v>173</v>
      </c>
      <c r="R22" s="91" t="s">
        <v>188</v>
      </c>
      <c r="S22" s="103">
        <v>886.06</v>
      </c>
      <c r="T22" s="91">
        <v>1.26</v>
      </c>
      <c r="U22" s="103">
        <f t="shared" si="0"/>
        <v>2232.8712</v>
      </c>
      <c r="V22" s="115"/>
    </row>
    <row r="23" spans="1:22" s="8" customFormat="1" ht="31.5" x14ac:dyDescent="0.25">
      <c r="B23" s="115"/>
      <c r="C23" s="115"/>
      <c r="D23" s="115"/>
      <c r="E23" s="116"/>
      <c r="F23" s="91" t="s">
        <v>184</v>
      </c>
      <c r="G23" s="91" t="s">
        <v>7</v>
      </c>
      <c r="H23" s="91" t="s">
        <v>147</v>
      </c>
      <c r="I23" s="91">
        <v>2028</v>
      </c>
      <c r="J23" s="91">
        <v>110</v>
      </c>
      <c r="K23" s="92" t="s">
        <v>7</v>
      </c>
      <c r="L23" s="92" t="s">
        <v>7</v>
      </c>
      <c r="M23" s="92" t="s">
        <v>7</v>
      </c>
      <c r="N23" s="91" t="s">
        <v>148</v>
      </c>
      <c r="O23" s="91">
        <v>1</v>
      </c>
      <c r="P23" s="91">
        <v>8</v>
      </c>
      <c r="Q23" s="91" t="s">
        <v>173</v>
      </c>
      <c r="R23" s="91" t="s">
        <v>189</v>
      </c>
      <c r="S23" s="91">
        <v>180.02</v>
      </c>
      <c r="T23" s="91">
        <v>1.26</v>
      </c>
      <c r="U23" s="103">
        <f t="shared" si="0"/>
        <v>1814.6016000000002</v>
      </c>
      <c r="V23" s="115"/>
    </row>
    <row r="24" spans="1:22" s="8" customFormat="1" x14ac:dyDescent="0.25">
      <c r="B24" s="115"/>
      <c r="C24" s="115"/>
      <c r="D24" s="115"/>
      <c r="E24" s="91" t="s">
        <v>170</v>
      </c>
      <c r="F24" s="91"/>
      <c r="G24" s="91"/>
      <c r="H24" s="91"/>
      <c r="I24" s="91"/>
      <c r="J24" s="91"/>
      <c r="K24" s="92" t="s">
        <v>7</v>
      </c>
      <c r="L24" s="92" t="s">
        <v>7</v>
      </c>
      <c r="M24" s="92" t="s">
        <v>7</v>
      </c>
      <c r="N24" s="91" t="s">
        <v>148</v>
      </c>
      <c r="O24" s="91">
        <v>1</v>
      </c>
      <c r="P24" s="91">
        <v>2</v>
      </c>
      <c r="Q24" s="91" t="s">
        <v>151</v>
      </c>
      <c r="R24" s="91" t="s">
        <v>171</v>
      </c>
      <c r="S24" s="91">
        <v>165.15</v>
      </c>
      <c r="T24" s="91">
        <v>1.26</v>
      </c>
      <c r="U24" s="103">
        <f t="shared" si="0"/>
        <v>416.178</v>
      </c>
      <c r="V24" s="115"/>
    </row>
    <row r="25" spans="1:22" s="8" customFormat="1" x14ac:dyDescent="0.25">
      <c r="B25" s="115"/>
      <c r="C25" s="115"/>
      <c r="D25" s="115"/>
      <c r="E25" s="104" t="s">
        <v>190</v>
      </c>
      <c r="F25" s="91" t="s">
        <v>184</v>
      </c>
      <c r="G25" s="91" t="s">
        <v>7</v>
      </c>
      <c r="H25" s="91" t="s">
        <v>147</v>
      </c>
      <c r="I25" s="91">
        <v>2028</v>
      </c>
      <c r="J25" s="91">
        <v>110</v>
      </c>
      <c r="K25" s="92" t="s">
        <v>7</v>
      </c>
      <c r="L25" s="92" t="s">
        <v>7</v>
      </c>
      <c r="M25" s="92" t="s">
        <v>7</v>
      </c>
      <c r="N25" s="91" t="s">
        <v>148</v>
      </c>
      <c r="O25" s="91">
        <v>1</v>
      </c>
      <c r="P25" s="109">
        <v>2</v>
      </c>
      <c r="Q25" s="91" t="s">
        <v>191</v>
      </c>
      <c r="R25" s="102" t="s">
        <v>192</v>
      </c>
      <c r="S25" s="110">
        <v>43292.86</v>
      </c>
      <c r="T25" s="101">
        <v>1.26</v>
      </c>
      <c r="U25" s="103">
        <f>O25*P25*S25*T25</f>
        <v>109098.00720000001</v>
      </c>
      <c r="V25" s="115"/>
    </row>
    <row r="26" spans="1:22" s="8" customFormat="1" x14ac:dyDescent="0.25">
      <c r="B26" s="115"/>
      <c r="C26" s="115"/>
      <c r="D26" s="115"/>
      <c r="E26" s="117" t="s">
        <v>193</v>
      </c>
      <c r="F26" s="91" t="s">
        <v>184</v>
      </c>
      <c r="G26" s="91" t="s">
        <v>7</v>
      </c>
      <c r="H26" s="91" t="s">
        <v>147</v>
      </c>
      <c r="I26" s="91">
        <v>2028</v>
      </c>
      <c r="J26" s="91">
        <v>110</v>
      </c>
      <c r="K26" s="92" t="s">
        <v>7</v>
      </c>
      <c r="L26" s="92" t="s">
        <v>7</v>
      </c>
      <c r="M26" s="92" t="s">
        <v>7</v>
      </c>
      <c r="N26" s="91" t="s">
        <v>148</v>
      </c>
      <c r="O26" s="91">
        <v>1</v>
      </c>
      <c r="P26" s="102">
        <v>2</v>
      </c>
      <c r="Q26" s="91" t="s">
        <v>174</v>
      </c>
      <c r="R26" s="102" t="s">
        <v>194</v>
      </c>
      <c r="S26" s="102">
        <v>5169.0600000000004</v>
      </c>
      <c r="T26" s="101">
        <v>1.26</v>
      </c>
      <c r="U26" s="103">
        <f t="shared" ref="U26:U44" si="1">O26*P26*S26*T26</f>
        <v>13026.031200000001</v>
      </c>
      <c r="V26" s="115"/>
    </row>
    <row r="27" spans="1:22" s="8" customFormat="1" x14ac:dyDescent="0.25">
      <c r="B27" s="115"/>
      <c r="C27" s="115"/>
      <c r="D27" s="115"/>
      <c r="E27" s="118"/>
      <c r="F27" s="91" t="s">
        <v>184</v>
      </c>
      <c r="G27" s="91" t="s">
        <v>7</v>
      </c>
      <c r="H27" s="91" t="s">
        <v>147</v>
      </c>
      <c r="I27" s="91">
        <v>2028</v>
      </c>
      <c r="J27" s="91">
        <v>110</v>
      </c>
      <c r="K27" s="92" t="s">
        <v>7</v>
      </c>
      <c r="L27" s="92" t="s">
        <v>7</v>
      </c>
      <c r="M27" s="92" t="s">
        <v>7</v>
      </c>
      <c r="N27" s="91" t="s">
        <v>148</v>
      </c>
      <c r="O27" s="91">
        <v>1</v>
      </c>
      <c r="P27" s="102">
        <v>2.33</v>
      </c>
      <c r="Q27" s="91" t="s">
        <v>174</v>
      </c>
      <c r="R27" s="102" t="s">
        <v>195</v>
      </c>
      <c r="S27" s="102">
        <v>623.35</v>
      </c>
      <c r="T27" s="101">
        <v>1.26</v>
      </c>
      <c r="U27" s="103">
        <f t="shared" si="1"/>
        <v>1830.0309300000001</v>
      </c>
      <c r="V27" s="115"/>
    </row>
    <row r="28" spans="1:22" s="8" customFormat="1" x14ac:dyDescent="0.25">
      <c r="B28" s="115"/>
      <c r="C28" s="115"/>
      <c r="D28" s="115"/>
      <c r="E28" s="118"/>
      <c r="F28" s="91" t="s">
        <v>184</v>
      </c>
      <c r="G28" s="91" t="s">
        <v>7</v>
      </c>
      <c r="H28" s="91" t="s">
        <v>147</v>
      </c>
      <c r="I28" s="91">
        <v>2028</v>
      </c>
      <c r="J28" s="91">
        <v>110</v>
      </c>
      <c r="K28" s="92" t="s">
        <v>7</v>
      </c>
      <c r="L28" s="92" t="s">
        <v>7</v>
      </c>
      <c r="M28" s="92" t="s">
        <v>7</v>
      </c>
      <c r="N28" s="91" t="s">
        <v>148</v>
      </c>
      <c r="O28" s="91">
        <v>1</v>
      </c>
      <c r="P28" s="102">
        <v>2</v>
      </c>
      <c r="Q28" s="91" t="s">
        <v>174</v>
      </c>
      <c r="R28" s="102" t="s">
        <v>196</v>
      </c>
      <c r="S28" s="102">
        <v>2934.88</v>
      </c>
      <c r="T28" s="101">
        <v>1.26</v>
      </c>
      <c r="U28" s="103">
        <f t="shared" si="1"/>
        <v>7395.8976000000002</v>
      </c>
      <c r="V28" s="115"/>
    </row>
    <row r="29" spans="1:22" s="8" customFormat="1" x14ac:dyDescent="0.25">
      <c r="B29" s="115"/>
      <c r="C29" s="115"/>
      <c r="D29" s="115"/>
      <c r="E29" s="118"/>
      <c r="F29" s="91" t="s">
        <v>184</v>
      </c>
      <c r="G29" s="91" t="s">
        <v>7</v>
      </c>
      <c r="H29" s="91" t="s">
        <v>147</v>
      </c>
      <c r="I29" s="91">
        <v>2028</v>
      </c>
      <c r="J29" s="91">
        <v>110</v>
      </c>
      <c r="K29" s="92" t="s">
        <v>7</v>
      </c>
      <c r="L29" s="92" t="s">
        <v>7</v>
      </c>
      <c r="M29" s="92" t="s">
        <v>7</v>
      </c>
      <c r="N29" s="91" t="s">
        <v>148</v>
      </c>
      <c r="O29" s="91">
        <v>1</v>
      </c>
      <c r="P29" s="102">
        <v>6</v>
      </c>
      <c r="Q29" s="91" t="s">
        <v>174</v>
      </c>
      <c r="R29" s="102" t="s">
        <v>197</v>
      </c>
      <c r="S29" s="102">
        <v>5196.75</v>
      </c>
      <c r="T29" s="101">
        <v>1.26</v>
      </c>
      <c r="U29" s="103">
        <f t="shared" si="1"/>
        <v>39287.43</v>
      </c>
      <c r="V29" s="115"/>
    </row>
    <row r="30" spans="1:22" s="8" customFormat="1" x14ac:dyDescent="0.25">
      <c r="B30" s="115"/>
      <c r="C30" s="115"/>
      <c r="D30" s="115"/>
      <c r="E30" s="119"/>
      <c r="F30" s="91" t="s">
        <v>184</v>
      </c>
      <c r="G30" s="91" t="s">
        <v>7</v>
      </c>
      <c r="H30" s="91" t="s">
        <v>147</v>
      </c>
      <c r="I30" s="91">
        <v>2028</v>
      </c>
      <c r="J30" s="91">
        <v>110</v>
      </c>
      <c r="K30" s="92" t="s">
        <v>7</v>
      </c>
      <c r="L30" s="92" t="s">
        <v>7</v>
      </c>
      <c r="M30" s="92" t="s">
        <v>7</v>
      </c>
      <c r="N30" s="91" t="s">
        <v>148</v>
      </c>
      <c r="O30" s="91">
        <v>1</v>
      </c>
      <c r="P30" s="102">
        <v>8</v>
      </c>
      <c r="Q30" s="91" t="s">
        <v>174</v>
      </c>
      <c r="R30" s="102" t="s">
        <v>198</v>
      </c>
      <c r="S30" s="102">
        <v>169.01</v>
      </c>
      <c r="T30" s="101">
        <v>1.26</v>
      </c>
      <c r="U30" s="103">
        <f t="shared" si="1"/>
        <v>1703.6207999999999</v>
      </c>
      <c r="V30" s="115"/>
    </row>
    <row r="31" spans="1:22" s="8" customFormat="1" ht="31.5" x14ac:dyDescent="0.25">
      <c r="B31" s="115"/>
      <c r="C31" s="115"/>
      <c r="D31" s="115"/>
      <c r="E31" s="106" t="s">
        <v>199</v>
      </c>
      <c r="F31" s="91" t="s">
        <v>184</v>
      </c>
      <c r="G31" s="91" t="s">
        <v>7</v>
      </c>
      <c r="H31" s="91" t="s">
        <v>147</v>
      </c>
      <c r="I31" s="91">
        <v>2028</v>
      </c>
      <c r="J31" s="91">
        <v>110</v>
      </c>
      <c r="K31" s="92" t="s">
        <v>7</v>
      </c>
      <c r="L31" s="92" t="s">
        <v>7</v>
      </c>
      <c r="M31" s="92" t="s">
        <v>7</v>
      </c>
      <c r="N31" s="91" t="s">
        <v>148</v>
      </c>
      <c r="O31" s="91">
        <v>1</v>
      </c>
      <c r="P31" s="102">
        <v>2</v>
      </c>
      <c r="Q31" s="91" t="s">
        <v>191</v>
      </c>
      <c r="R31" s="102" t="s">
        <v>200</v>
      </c>
      <c r="S31" s="102">
        <v>367.67</v>
      </c>
      <c r="T31" s="101">
        <v>1.26</v>
      </c>
      <c r="U31" s="103">
        <f t="shared" si="1"/>
        <v>926.52840000000003</v>
      </c>
      <c r="V31" s="115"/>
    </row>
    <row r="32" spans="1:22" s="8" customFormat="1" ht="31.5" x14ac:dyDescent="0.25">
      <c r="B32" s="115"/>
      <c r="C32" s="115"/>
      <c r="D32" s="115"/>
      <c r="E32" s="102" t="s">
        <v>201</v>
      </c>
      <c r="F32" s="91" t="s">
        <v>184</v>
      </c>
      <c r="G32" s="91" t="s">
        <v>7</v>
      </c>
      <c r="H32" s="91" t="s">
        <v>147</v>
      </c>
      <c r="I32" s="91">
        <v>2028</v>
      </c>
      <c r="J32" s="91">
        <v>110</v>
      </c>
      <c r="K32" s="92" t="s">
        <v>7</v>
      </c>
      <c r="L32" s="92" t="s">
        <v>7</v>
      </c>
      <c r="M32" s="92" t="s">
        <v>7</v>
      </c>
      <c r="N32" s="91" t="s">
        <v>148</v>
      </c>
      <c r="O32" s="91">
        <v>1</v>
      </c>
      <c r="P32" s="91">
        <f>0.72+0.216</f>
        <v>0.93599999999999994</v>
      </c>
      <c r="Q32" s="91" t="s">
        <v>202</v>
      </c>
      <c r="R32" s="102" t="s">
        <v>203</v>
      </c>
      <c r="S32" s="111">
        <v>4893.1000000000004</v>
      </c>
      <c r="T32" s="101">
        <v>1.33</v>
      </c>
      <c r="U32" s="103">
        <f t="shared" si="1"/>
        <v>6091.3223280000002</v>
      </c>
      <c r="V32" s="115"/>
    </row>
    <row r="33" spans="2:22" s="8" customFormat="1" ht="31.5" x14ac:dyDescent="0.25">
      <c r="B33" s="115"/>
      <c r="C33" s="115"/>
      <c r="D33" s="115"/>
      <c r="E33" s="102" t="s">
        <v>204</v>
      </c>
      <c r="F33" s="91" t="s">
        <v>184</v>
      </c>
      <c r="G33" s="91" t="s">
        <v>7</v>
      </c>
      <c r="H33" s="91" t="s">
        <v>147</v>
      </c>
      <c r="I33" s="91">
        <v>2028</v>
      </c>
      <c r="J33" s="91">
        <v>110</v>
      </c>
      <c r="K33" s="92" t="s">
        <v>7</v>
      </c>
      <c r="L33" s="92" t="s">
        <v>7</v>
      </c>
      <c r="M33" s="92" t="s">
        <v>7</v>
      </c>
      <c r="N33" s="91" t="s">
        <v>148</v>
      </c>
      <c r="O33" s="91">
        <v>1</v>
      </c>
      <c r="P33" s="91">
        <f>0.72+0.216</f>
        <v>0.93599999999999994</v>
      </c>
      <c r="Q33" s="91" t="s">
        <v>152</v>
      </c>
      <c r="R33" s="102" t="s">
        <v>205</v>
      </c>
      <c r="S33" s="111">
        <v>1289.6099999999999</v>
      </c>
      <c r="T33" s="101">
        <v>1</v>
      </c>
      <c r="U33" s="103">
        <f t="shared" si="1"/>
        <v>1207.0749599999999</v>
      </c>
      <c r="V33" s="115"/>
    </row>
    <row r="34" spans="2:22" s="8" customFormat="1" ht="31.5" x14ac:dyDescent="0.25">
      <c r="B34" s="115"/>
      <c r="C34" s="115"/>
      <c r="D34" s="115"/>
      <c r="E34" s="108" t="s">
        <v>177</v>
      </c>
      <c r="F34" s="91" t="s">
        <v>184</v>
      </c>
      <c r="G34" s="91" t="s">
        <v>7</v>
      </c>
      <c r="H34" s="91" t="s">
        <v>147</v>
      </c>
      <c r="I34" s="91">
        <v>2028</v>
      </c>
      <c r="J34" s="91">
        <v>110</v>
      </c>
      <c r="K34" s="92" t="s">
        <v>7</v>
      </c>
      <c r="L34" s="92" t="s">
        <v>7</v>
      </c>
      <c r="M34" s="92" t="s">
        <v>7</v>
      </c>
      <c r="N34" s="91" t="s">
        <v>148</v>
      </c>
      <c r="O34" s="91">
        <v>1</v>
      </c>
      <c r="P34" s="102">
        <v>2941</v>
      </c>
      <c r="Q34" s="91" t="s">
        <v>178</v>
      </c>
      <c r="R34" s="102" t="s">
        <v>179</v>
      </c>
      <c r="S34" s="102">
        <v>3.87</v>
      </c>
      <c r="T34" s="101">
        <v>1</v>
      </c>
      <c r="U34" s="103">
        <f t="shared" si="1"/>
        <v>11381.67</v>
      </c>
      <c r="V34" s="115"/>
    </row>
    <row r="35" spans="2:22" s="8" customFormat="1" x14ac:dyDescent="0.25">
      <c r="B35" s="115"/>
      <c r="C35" s="115"/>
      <c r="D35" s="115"/>
      <c r="E35" s="117" t="s">
        <v>175</v>
      </c>
      <c r="F35" s="91" t="s">
        <v>184</v>
      </c>
      <c r="G35" s="91" t="s">
        <v>7</v>
      </c>
      <c r="H35" s="91" t="s">
        <v>147</v>
      </c>
      <c r="I35" s="91">
        <v>2028</v>
      </c>
      <c r="J35" s="91">
        <v>110</v>
      </c>
      <c r="K35" s="92" t="s">
        <v>7</v>
      </c>
      <c r="L35" s="92" t="s">
        <v>7</v>
      </c>
      <c r="M35" s="92" t="s">
        <v>7</v>
      </c>
      <c r="N35" s="91" t="s">
        <v>148</v>
      </c>
      <c r="O35" s="91">
        <v>1</v>
      </c>
      <c r="P35" s="102">
        <v>2</v>
      </c>
      <c r="Q35" s="91" t="s">
        <v>174</v>
      </c>
      <c r="R35" s="102" t="s">
        <v>206</v>
      </c>
      <c r="S35" s="102">
        <v>262.52999999999997</v>
      </c>
      <c r="T35" s="101">
        <v>1.26</v>
      </c>
      <c r="U35" s="103">
        <f t="shared" si="1"/>
        <v>661.57559999999989</v>
      </c>
      <c r="V35" s="115"/>
    </row>
    <row r="36" spans="2:22" s="8" customFormat="1" x14ac:dyDescent="0.25">
      <c r="B36" s="115"/>
      <c r="C36" s="115"/>
      <c r="D36" s="115"/>
      <c r="E36" s="119"/>
      <c r="F36" s="91" t="s">
        <v>184</v>
      </c>
      <c r="G36" s="91" t="s">
        <v>7</v>
      </c>
      <c r="H36" s="91" t="s">
        <v>147</v>
      </c>
      <c r="I36" s="91">
        <v>2028</v>
      </c>
      <c r="J36" s="91">
        <v>110</v>
      </c>
      <c r="K36" s="92" t="s">
        <v>7</v>
      </c>
      <c r="L36" s="92" t="s">
        <v>7</v>
      </c>
      <c r="M36" s="92" t="s">
        <v>7</v>
      </c>
      <c r="N36" s="91" t="s">
        <v>148</v>
      </c>
      <c r="O36" s="91">
        <v>1</v>
      </c>
      <c r="P36" s="102">
        <v>12</v>
      </c>
      <c r="Q36" s="91" t="s">
        <v>174</v>
      </c>
      <c r="R36" s="102" t="s">
        <v>207</v>
      </c>
      <c r="S36" s="102">
        <v>85.79</v>
      </c>
      <c r="T36" s="101">
        <v>1.26</v>
      </c>
      <c r="U36" s="103">
        <f t="shared" si="1"/>
        <v>1297.1448</v>
      </c>
      <c r="V36" s="115"/>
    </row>
    <row r="37" spans="2:22" s="8" customFormat="1" ht="31.5" x14ac:dyDescent="0.25">
      <c r="B37" s="115"/>
      <c r="C37" s="115"/>
      <c r="D37" s="115"/>
      <c r="E37" s="108" t="s">
        <v>208</v>
      </c>
      <c r="F37" s="91" t="s">
        <v>184</v>
      </c>
      <c r="G37" s="91" t="s">
        <v>7</v>
      </c>
      <c r="H37" s="91" t="s">
        <v>147</v>
      </c>
      <c r="I37" s="91">
        <v>2028</v>
      </c>
      <c r="J37" s="91">
        <v>110</v>
      </c>
      <c r="K37" s="92" t="s">
        <v>7</v>
      </c>
      <c r="L37" s="92" t="s">
        <v>7</v>
      </c>
      <c r="M37" s="92" t="s">
        <v>7</v>
      </c>
      <c r="N37" s="91" t="s">
        <v>148</v>
      </c>
      <c r="O37" s="91">
        <v>1</v>
      </c>
      <c r="P37" s="102">
        <v>30</v>
      </c>
      <c r="Q37" s="91" t="s">
        <v>209</v>
      </c>
      <c r="R37" s="102" t="s">
        <v>210</v>
      </c>
      <c r="S37" s="102">
        <v>201.98</v>
      </c>
      <c r="T37" s="101">
        <v>1.26</v>
      </c>
      <c r="U37" s="103">
        <f t="shared" si="1"/>
        <v>7634.8439999999991</v>
      </c>
      <c r="V37" s="115"/>
    </row>
    <row r="38" spans="2:22" s="8" customFormat="1" ht="31.5" x14ac:dyDescent="0.25">
      <c r="B38" s="115"/>
      <c r="C38" s="115"/>
      <c r="D38" s="115"/>
      <c r="E38" s="120" t="s">
        <v>211</v>
      </c>
      <c r="F38" s="91" t="s">
        <v>184</v>
      </c>
      <c r="G38" s="91" t="s">
        <v>7</v>
      </c>
      <c r="H38" s="91" t="s">
        <v>147</v>
      </c>
      <c r="I38" s="91">
        <v>2028</v>
      </c>
      <c r="J38" s="91">
        <v>110</v>
      </c>
      <c r="K38" s="92" t="s">
        <v>7</v>
      </c>
      <c r="L38" s="92" t="s">
        <v>7</v>
      </c>
      <c r="M38" s="92" t="s">
        <v>7</v>
      </c>
      <c r="N38" s="91" t="s">
        <v>148</v>
      </c>
      <c r="O38" s="91">
        <v>1</v>
      </c>
      <c r="P38" s="112">
        <v>0.7</v>
      </c>
      <c r="Q38" s="91" t="s">
        <v>152</v>
      </c>
      <c r="R38" s="102" t="s">
        <v>212</v>
      </c>
      <c r="S38" s="102">
        <v>345.33</v>
      </c>
      <c r="T38" s="101">
        <v>1.26</v>
      </c>
      <c r="U38" s="103">
        <f t="shared" si="1"/>
        <v>304.58105999999998</v>
      </c>
      <c r="V38" s="115"/>
    </row>
    <row r="39" spans="2:22" s="8" customFormat="1" ht="31.5" x14ac:dyDescent="0.25">
      <c r="B39" s="115"/>
      <c r="C39" s="115"/>
      <c r="D39" s="115"/>
      <c r="E39" s="121"/>
      <c r="F39" s="91" t="s">
        <v>184</v>
      </c>
      <c r="G39" s="91" t="s">
        <v>7</v>
      </c>
      <c r="H39" s="91" t="s">
        <v>147</v>
      </c>
      <c r="I39" s="91">
        <v>2028</v>
      </c>
      <c r="J39" s="91">
        <v>110</v>
      </c>
      <c r="K39" s="92" t="s">
        <v>7</v>
      </c>
      <c r="L39" s="92" t="s">
        <v>7</v>
      </c>
      <c r="M39" s="92" t="s">
        <v>7</v>
      </c>
      <c r="N39" s="91" t="s">
        <v>148</v>
      </c>
      <c r="O39" s="91">
        <v>1</v>
      </c>
      <c r="P39" s="113">
        <v>0.1</v>
      </c>
      <c r="Q39" s="91" t="s">
        <v>152</v>
      </c>
      <c r="R39" s="110" t="s">
        <v>213</v>
      </c>
      <c r="S39" s="102">
        <v>286.10000000000002</v>
      </c>
      <c r="T39" s="101">
        <v>1.26</v>
      </c>
      <c r="U39" s="103">
        <f t="shared" si="1"/>
        <v>36.048600000000008</v>
      </c>
      <c r="V39" s="115"/>
    </row>
    <row r="40" spans="2:22" s="8" customFormat="1" ht="31.5" x14ac:dyDescent="0.25">
      <c r="B40" s="115"/>
      <c r="C40" s="115"/>
      <c r="D40" s="115"/>
      <c r="E40" s="121"/>
      <c r="F40" s="91" t="s">
        <v>184</v>
      </c>
      <c r="G40" s="91" t="s">
        <v>7</v>
      </c>
      <c r="H40" s="91" t="s">
        <v>147</v>
      </c>
      <c r="I40" s="91">
        <v>2028</v>
      </c>
      <c r="J40" s="91">
        <v>110</v>
      </c>
      <c r="K40" s="92" t="s">
        <v>7</v>
      </c>
      <c r="L40" s="92" t="s">
        <v>7</v>
      </c>
      <c r="M40" s="92" t="s">
        <v>7</v>
      </c>
      <c r="N40" s="91" t="s">
        <v>148</v>
      </c>
      <c r="O40" s="91">
        <v>1</v>
      </c>
      <c r="P40" s="112">
        <v>0.65</v>
      </c>
      <c r="Q40" s="91" t="s">
        <v>152</v>
      </c>
      <c r="R40" s="102" t="s">
        <v>214</v>
      </c>
      <c r="S40" s="102">
        <v>698.52</v>
      </c>
      <c r="T40" s="101">
        <v>1.26</v>
      </c>
      <c r="U40" s="103">
        <f t="shared" si="1"/>
        <v>572.08788000000004</v>
      </c>
      <c r="V40" s="115"/>
    </row>
    <row r="41" spans="2:22" s="8" customFormat="1" ht="31.5" x14ac:dyDescent="0.25">
      <c r="B41" s="115"/>
      <c r="C41" s="115"/>
      <c r="D41" s="115"/>
      <c r="E41" s="121"/>
      <c r="F41" s="91" t="s">
        <v>184</v>
      </c>
      <c r="G41" s="91" t="s">
        <v>7</v>
      </c>
      <c r="H41" s="91" t="s">
        <v>147</v>
      </c>
      <c r="I41" s="91">
        <v>2028</v>
      </c>
      <c r="J41" s="91">
        <v>110</v>
      </c>
      <c r="K41" s="92" t="s">
        <v>7</v>
      </c>
      <c r="L41" s="92" t="s">
        <v>7</v>
      </c>
      <c r="M41" s="92" t="s">
        <v>7</v>
      </c>
      <c r="N41" s="91" t="s">
        <v>148</v>
      </c>
      <c r="O41" s="91">
        <v>1</v>
      </c>
      <c r="P41" s="112">
        <v>0.1</v>
      </c>
      <c r="Q41" s="91" t="s">
        <v>152</v>
      </c>
      <c r="R41" s="102" t="s">
        <v>215</v>
      </c>
      <c r="S41" s="102">
        <v>658.25</v>
      </c>
      <c r="T41" s="101">
        <v>1.26</v>
      </c>
      <c r="U41" s="103">
        <f t="shared" si="1"/>
        <v>82.93950000000001</v>
      </c>
      <c r="V41" s="115"/>
    </row>
    <row r="42" spans="2:22" s="8" customFormat="1" ht="31.5" x14ac:dyDescent="0.25">
      <c r="B42" s="115"/>
      <c r="C42" s="115"/>
      <c r="D42" s="115"/>
      <c r="E42" s="122"/>
      <c r="F42" s="91" t="s">
        <v>184</v>
      </c>
      <c r="G42" s="91" t="s">
        <v>7</v>
      </c>
      <c r="H42" s="91" t="s">
        <v>147</v>
      </c>
      <c r="I42" s="91">
        <v>2028</v>
      </c>
      <c r="J42" s="91">
        <v>110</v>
      </c>
      <c r="K42" s="92" t="s">
        <v>7</v>
      </c>
      <c r="L42" s="92" t="s">
        <v>7</v>
      </c>
      <c r="M42" s="92" t="s">
        <v>7</v>
      </c>
      <c r="N42" s="91" t="s">
        <v>148</v>
      </c>
      <c r="O42" s="91">
        <v>1</v>
      </c>
      <c r="P42" s="112">
        <v>0.35</v>
      </c>
      <c r="Q42" s="91" t="s">
        <v>152</v>
      </c>
      <c r="R42" s="110" t="s">
        <v>216</v>
      </c>
      <c r="S42" s="110">
        <v>4333.7700000000004</v>
      </c>
      <c r="T42" s="101">
        <v>1.26</v>
      </c>
      <c r="U42" s="103">
        <f t="shared" si="1"/>
        <v>1911.1925700000002</v>
      </c>
      <c r="V42" s="115"/>
    </row>
    <row r="43" spans="2:22" s="8" customFormat="1" ht="47.25" x14ac:dyDescent="0.25">
      <c r="B43" s="115"/>
      <c r="C43" s="115"/>
      <c r="D43" s="115"/>
      <c r="E43" s="105" t="s">
        <v>176</v>
      </c>
      <c r="F43" s="91" t="s">
        <v>184</v>
      </c>
      <c r="G43" s="91" t="s">
        <v>7</v>
      </c>
      <c r="H43" s="91" t="s">
        <v>147</v>
      </c>
      <c r="I43" s="91">
        <v>2028</v>
      </c>
      <c r="J43" s="91">
        <v>110</v>
      </c>
      <c r="K43" s="92" t="s">
        <v>7</v>
      </c>
      <c r="L43" s="92" t="s">
        <v>7</v>
      </c>
      <c r="M43" s="92" t="s">
        <v>7</v>
      </c>
      <c r="N43" s="91" t="s">
        <v>148</v>
      </c>
      <c r="O43" s="91">
        <v>1</v>
      </c>
      <c r="P43" s="102">
        <v>2</v>
      </c>
      <c r="Q43" s="91" t="s">
        <v>174</v>
      </c>
      <c r="R43" s="102" t="s">
        <v>217</v>
      </c>
      <c r="S43" s="102">
        <v>1396.69</v>
      </c>
      <c r="T43" s="101">
        <v>1.26</v>
      </c>
      <c r="U43" s="103">
        <f t="shared" si="1"/>
        <v>3519.6588000000002</v>
      </c>
      <c r="V43" s="115"/>
    </row>
    <row r="44" spans="2:22" s="8" customFormat="1" ht="31.5" x14ac:dyDescent="0.25">
      <c r="B44" s="115"/>
      <c r="C44" s="115"/>
      <c r="D44" s="115"/>
      <c r="E44" s="105" t="s">
        <v>218</v>
      </c>
      <c r="F44" s="91" t="s">
        <v>184</v>
      </c>
      <c r="G44" s="91" t="s">
        <v>7</v>
      </c>
      <c r="H44" s="91" t="s">
        <v>147</v>
      </c>
      <c r="I44" s="91">
        <v>2028</v>
      </c>
      <c r="J44" s="91">
        <v>110</v>
      </c>
      <c r="K44" s="92" t="s">
        <v>7</v>
      </c>
      <c r="L44" s="92" t="s">
        <v>7</v>
      </c>
      <c r="M44" s="92" t="s">
        <v>7</v>
      </c>
      <c r="N44" s="91" t="s">
        <v>148</v>
      </c>
      <c r="O44" s="91">
        <v>1</v>
      </c>
      <c r="P44" s="102">
        <v>1</v>
      </c>
      <c r="Q44" s="91" t="s">
        <v>219</v>
      </c>
      <c r="R44" s="102" t="s">
        <v>220</v>
      </c>
      <c r="S44" s="102">
        <v>93308.14</v>
      </c>
      <c r="T44" s="101">
        <v>1</v>
      </c>
      <c r="U44" s="103">
        <f t="shared" si="1"/>
        <v>93308.14</v>
      </c>
      <c r="V44" s="115"/>
    </row>
    <row r="45" spans="2:22" s="8" customFormat="1" ht="47.25" x14ac:dyDescent="0.25">
      <c r="B45" s="116"/>
      <c r="C45" s="116"/>
      <c r="D45" s="116"/>
      <c r="E45" s="102" t="s">
        <v>221</v>
      </c>
      <c r="F45" s="91" t="s">
        <v>184</v>
      </c>
      <c r="G45" s="91" t="s">
        <v>7</v>
      </c>
      <c r="H45" s="91" t="s">
        <v>147</v>
      </c>
      <c r="I45" s="91">
        <v>2028</v>
      </c>
      <c r="J45" s="91">
        <v>110</v>
      </c>
      <c r="K45" s="92" t="s">
        <v>7</v>
      </c>
      <c r="L45" s="92" t="s">
        <v>7</v>
      </c>
      <c r="M45" s="92" t="s">
        <v>7</v>
      </c>
      <c r="N45" s="91" t="s">
        <v>148</v>
      </c>
      <c r="O45" s="91">
        <v>1</v>
      </c>
      <c r="P45" s="102">
        <v>1</v>
      </c>
      <c r="Q45" s="108" t="s">
        <v>180</v>
      </c>
      <c r="R45" s="102" t="s">
        <v>222</v>
      </c>
      <c r="S45" s="101">
        <v>21275.06</v>
      </c>
      <c r="T45" s="101">
        <v>1</v>
      </c>
      <c r="U45" s="103">
        <f>O45*P45*S45*T45</f>
        <v>21275.06</v>
      </c>
      <c r="V45" s="116"/>
    </row>
    <row r="46" spans="2:22" s="6" customFormat="1" ht="31.5" x14ac:dyDescent="0.25">
      <c r="B46" s="13"/>
      <c r="C46" s="16"/>
      <c r="D46" s="14"/>
      <c r="E46" s="20" t="s">
        <v>26</v>
      </c>
      <c r="F46" s="1" t="s">
        <v>7</v>
      </c>
      <c r="G46" s="1" t="s">
        <v>7</v>
      </c>
      <c r="H46" s="1" t="s">
        <v>7</v>
      </c>
      <c r="I46" s="1" t="s">
        <v>7</v>
      </c>
      <c r="J46" s="1" t="s">
        <v>7</v>
      </c>
      <c r="K46" s="1" t="s">
        <v>7</v>
      </c>
      <c r="L46" s="1" t="s">
        <v>7</v>
      </c>
      <c r="M46" s="1" t="s">
        <v>7</v>
      </c>
      <c r="N46" s="1" t="s">
        <v>7</v>
      </c>
      <c r="O46" s="1" t="s">
        <v>7</v>
      </c>
      <c r="P46" s="1" t="s">
        <v>7</v>
      </c>
      <c r="Q46" s="1" t="s">
        <v>7</v>
      </c>
      <c r="R46" s="1" t="s">
        <v>7</v>
      </c>
      <c r="S46" s="1" t="s">
        <v>7</v>
      </c>
      <c r="T46" s="21" t="s">
        <v>7</v>
      </c>
      <c r="U46" s="93">
        <f>SUM(U19:U45)</f>
        <v>369054.49256880011</v>
      </c>
      <c r="V46" s="21" t="s">
        <v>7</v>
      </c>
    </row>
    <row r="48" spans="2:22" ht="18.75" x14ac:dyDescent="0.25">
      <c r="B48" s="129" t="s">
        <v>78</v>
      </c>
      <c r="C48" s="129"/>
      <c r="D48" s="129"/>
      <c r="E48" s="129"/>
      <c r="F48" s="129"/>
      <c r="G48" s="129"/>
      <c r="H48" s="129"/>
      <c r="I48" s="129"/>
    </row>
    <row r="49" spans="2:21" x14ac:dyDescent="0.25">
      <c r="C49" s="69"/>
      <c r="D49" s="69"/>
      <c r="E49" s="69"/>
      <c r="F49" s="69"/>
      <c r="G49" s="69"/>
      <c r="H49" s="69"/>
      <c r="I49" s="69"/>
    </row>
    <row r="50" spans="2:21" x14ac:dyDescent="0.25">
      <c r="B50" s="69"/>
    </row>
    <row r="51" spans="2:21" s="57" customFormat="1" x14ac:dyDescent="0.25">
      <c r="B51" s="65" t="s">
        <v>47</v>
      </c>
      <c r="C51" s="56"/>
      <c r="D51" s="56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</row>
    <row r="52" spans="2:21" s="57" customFormat="1" x14ac:dyDescent="0.25">
      <c r="B52" s="59" t="s">
        <v>120</v>
      </c>
      <c r="C52" s="56"/>
      <c r="D52" s="56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</row>
    <row r="53" spans="2:21" s="57" customFormat="1" x14ac:dyDescent="0.25">
      <c r="B53" s="59" t="s">
        <v>105</v>
      </c>
      <c r="C53" s="56"/>
      <c r="D53" s="56"/>
      <c r="J53" s="58"/>
      <c r="K53" s="58"/>
      <c r="L53" s="58"/>
      <c r="M53" s="58"/>
      <c r="N53" s="58"/>
      <c r="O53" s="58"/>
      <c r="P53" s="58"/>
    </row>
    <row r="54" spans="2:21" s="57" customFormat="1" ht="54" customHeight="1" x14ac:dyDescent="0.25">
      <c r="B54" s="123" t="s">
        <v>44</v>
      </c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</row>
    <row r="55" spans="2:21" s="57" customFormat="1" x14ac:dyDescent="0.25">
      <c r="B55" s="124" t="s">
        <v>119</v>
      </c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</row>
    <row r="56" spans="2:21" s="57" customFormat="1" x14ac:dyDescent="0.25">
      <c r="B56" s="125" t="s">
        <v>121</v>
      </c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</row>
    <row r="57" spans="2:21" s="57" customFormat="1" ht="21" customHeight="1" x14ac:dyDescent="0.25">
      <c r="B57" s="123" t="s">
        <v>144</v>
      </c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</row>
    <row r="58" spans="2:21" s="57" customFormat="1" ht="18.75" x14ac:dyDescent="0.25">
      <c r="B58" s="59" t="s">
        <v>77</v>
      </c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</row>
    <row r="59" spans="2:21" s="57" customFormat="1" x14ac:dyDescent="0.25">
      <c r="B59" s="59"/>
      <c r="C59" s="123" t="s">
        <v>70</v>
      </c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</row>
    <row r="60" spans="2:21" s="57" customFormat="1" x14ac:dyDescent="0.25">
      <c r="B60" s="59"/>
      <c r="C60" s="123" t="s">
        <v>71</v>
      </c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</row>
    <row r="61" spans="2:21" s="57" customFormat="1" x14ac:dyDescent="0.25">
      <c r="B61" s="59"/>
      <c r="C61" s="123" t="s">
        <v>72</v>
      </c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</row>
    <row r="62" spans="2:21" s="57" customFormat="1" x14ac:dyDescent="0.25">
      <c r="B62" s="59"/>
      <c r="C62" s="123" t="s">
        <v>73</v>
      </c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</row>
    <row r="63" spans="2:21" s="57" customFormat="1" x14ac:dyDescent="0.25">
      <c r="B63" s="59"/>
      <c r="C63" s="123" t="s">
        <v>74</v>
      </c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</row>
    <row r="64" spans="2:21" s="57" customFormat="1" x14ac:dyDescent="0.25">
      <c r="B64" s="59"/>
      <c r="C64" s="123" t="s">
        <v>75</v>
      </c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</row>
    <row r="65" spans="2:21" s="57" customFormat="1" x14ac:dyDescent="0.25">
      <c r="B65" s="59"/>
      <c r="C65" s="123" t="s">
        <v>76</v>
      </c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</row>
    <row r="66" spans="2:21" s="57" customFormat="1" x14ac:dyDescent="0.25">
      <c r="B66" s="125" t="s">
        <v>49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</row>
    <row r="67" spans="2:21" s="57" customFormat="1" ht="36" customHeight="1" x14ac:dyDescent="0.25">
      <c r="B67" s="123" t="s">
        <v>45</v>
      </c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</row>
    <row r="68" spans="2:21" s="57" customFormat="1" x14ac:dyDescent="0.25">
      <c r="B68" s="123" t="s">
        <v>46</v>
      </c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</row>
    <row r="69" spans="2:21" s="57" customFormat="1" x14ac:dyDescent="0.25">
      <c r="B69" s="123" t="s">
        <v>122</v>
      </c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</row>
    <row r="70" spans="2:21" s="57" customFormat="1" x14ac:dyDescent="0.25">
      <c r="B70" s="123" t="s">
        <v>123</v>
      </c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</row>
    <row r="71" spans="2:21" s="57" customFormat="1" x14ac:dyDescent="0.25">
      <c r="B71" s="64"/>
      <c r="C71" s="123" t="s">
        <v>83</v>
      </c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</row>
    <row r="72" spans="2:21" s="57" customFormat="1" x14ac:dyDescent="0.25">
      <c r="B72" s="64"/>
      <c r="C72" s="123" t="s">
        <v>82</v>
      </c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</row>
    <row r="73" spans="2:21" s="57" customFormat="1" x14ac:dyDescent="0.25">
      <c r="B73" s="64"/>
      <c r="C73" s="123" t="s">
        <v>84</v>
      </c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</row>
    <row r="74" spans="2:21" s="57" customFormat="1" x14ac:dyDescent="0.25">
      <c r="B74" s="64"/>
      <c r="C74" s="123" t="s">
        <v>85</v>
      </c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</row>
    <row r="75" spans="2:21" s="57" customFormat="1" x14ac:dyDescent="0.25">
      <c r="B75" s="64"/>
      <c r="C75" s="123" t="s">
        <v>86</v>
      </c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</row>
    <row r="76" spans="2:21" s="57" customFormat="1" x14ac:dyDescent="0.25">
      <c r="B76" s="64"/>
      <c r="C76" s="123" t="s">
        <v>87</v>
      </c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</row>
    <row r="77" spans="2:21" s="57" customFormat="1" x14ac:dyDescent="0.25">
      <c r="B77" s="64"/>
      <c r="C77" s="123" t="s">
        <v>88</v>
      </c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</row>
    <row r="78" spans="2:21" s="57" customFormat="1" x14ac:dyDescent="0.25">
      <c r="B78" s="64"/>
      <c r="C78" s="123" t="s">
        <v>93</v>
      </c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</row>
    <row r="79" spans="2:21" s="57" customFormat="1" x14ac:dyDescent="0.25">
      <c r="B79" s="64"/>
      <c r="C79" s="123" t="s">
        <v>89</v>
      </c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</row>
    <row r="80" spans="2:21" s="57" customFormat="1" x14ac:dyDescent="0.25">
      <c r="B80" s="64"/>
      <c r="C80" s="123" t="s">
        <v>90</v>
      </c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</row>
    <row r="81" spans="2:21" s="57" customFormat="1" x14ac:dyDescent="0.25">
      <c r="B81" s="64"/>
      <c r="C81" s="123" t="s">
        <v>91</v>
      </c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</row>
    <row r="82" spans="2:21" s="57" customFormat="1" x14ac:dyDescent="0.25">
      <c r="B82" s="64"/>
      <c r="C82" s="123" t="s">
        <v>92</v>
      </c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</row>
    <row r="83" spans="2:21" s="57" customFormat="1" x14ac:dyDescent="0.25">
      <c r="B83" s="126" t="s">
        <v>94</v>
      </c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</row>
    <row r="84" spans="2:21" s="57" customFormat="1" x14ac:dyDescent="0.25">
      <c r="B84" s="126" t="s">
        <v>69</v>
      </c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</row>
    <row r="85" spans="2:21" s="57" customFormat="1" x14ac:dyDescent="0.25">
      <c r="B85" s="126" t="s">
        <v>124</v>
      </c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</row>
    <row r="86" spans="2:21" s="57" customFormat="1" x14ac:dyDescent="0.25">
      <c r="B86" s="126" t="s">
        <v>125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</row>
    <row r="87" spans="2:21" s="57" customFormat="1" x14ac:dyDescent="0.25">
      <c r="B87" s="126" t="s">
        <v>126</v>
      </c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</row>
    <row r="88" spans="2:21" s="57" customFormat="1" x14ac:dyDescent="0.25">
      <c r="B88" s="126" t="s">
        <v>127</v>
      </c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</row>
    <row r="89" spans="2:21" s="60" customFormat="1" ht="35.25" customHeight="1" x14ac:dyDescent="0.25">
      <c r="B89" s="123" t="s">
        <v>128</v>
      </c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</row>
    <row r="90" spans="2:21" s="57" customFormat="1" ht="34.5" customHeight="1" x14ac:dyDescent="0.25">
      <c r="B90" s="123" t="s">
        <v>129</v>
      </c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</row>
    <row r="91" spans="2:21" s="57" customFormat="1" x14ac:dyDescent="0.25">
      <c r="B91" s="56"/>
      <c r="C91" s="56"/>
      <c r="D91" s="56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</row>
  </sheetData>
  <mergeCells count="59">
    <mergeCell ref="V16:V17"/>
    <mergeCell ref="G16:G17"/>
    <mergeCell ref="B48:I48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45"/>
    <mergeCell ref="B90:U90"/>
    <mergeCell ref="B67:U67"/>
    <mergeCell ref="B68:U68"/>
    <mergeCell ref="B83:U83"/>
    <mergeCell ref="B84:U84"/>
    <mergeCell ref="B85:U85"/>
    <mergeCell ref="B70:U70"/>
    <mergeCell ref="C74:U74"/>
    <mergeCell ref="C75:U75"/>
    <mergeCell ref="C76:U76"/>
    <mergeCell ref="C77:U77"/>
    <mergeCell ref="C78:U78"/>
    <mergeCell ref="C79:U79"/>
    <mergeCell ref="C80:U80"/>
    <mergeCell ref="C81:U81"/>
    <mergeCell ref="C73:U73"/>
    <mergeCell ref="B86:U86"/>
    <mergeCell ref="B87:U87"/>
    <mergeCell ref="B88:U88"/>
    <mergeCell ref="B89:U89"/>
    <mergeCell ref="C82:U82"/>
    <mergeCell ref="C65:T65"/>
    <mergeCell ref="B69:U69"/>
    <mergeCell ref="C71:U71"/>
    <mergeCell ref="C72:U72"/>
    <mergeCell ref="B54:U54"/>
    <mergeCell ref="B55:U55"/>
    <mergeCell ref="B56:U56"/>
    <mergeCell ref="B57:U57"/>
    <mergeCell ref="B66:U66"/>
    <mergeCell ref="C59:T59"/>
    <mergeCell ref="C60:T60"/>
    <mergeCell ref="C61:T61"/>
    <mergeCell ref="C62:T62"/>
    <mergeCell ref="C63:T63"/>
    <mergeCell ref="C64:T64"/>
    <mergeCell ref="B19:B45"/>
    <mergeCell ref="C19:C45"/>
    <mergeCell ref="D19:D45"/>
    <mergeCell ref="E20:E23"/>
    <mergeCell ref="E26:E30"/>
    <mergeCell ref="E35:E36"/>
    <mergeCell ref="E38:E42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9" sqref="D19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30" t="s">
        <v>31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150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182</v>
      </c>
      <c r="D18" s="86" t="s">
        <v>223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29" t="s">
        <v>78</v>
      </c>
      <c r="C20" s="129"/>
      <c r="D20" s="129"/>
      <c r="E20" s="129"/>
      <c r="F20" s="129"/>
      <c r="G20" s="129"/>
      <c r="H20" s="129"/>
      <c r="I20" s="129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5" t="s">
        <v>130</v>
      </c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2:16" s="29" customFormat="1" ht="15.75" customHeight="1" x14ac:dyDescent="0.25">
      <c r="C26" s="123" t="s">
        <v>50</v>
      </c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61"/>
    </row>
    <row r="27" spans="2:16" s="29" customFormat="1" ht="31.5" customHeight="1" x14ac:dyDescent="0.25">
      <c r="C27" s="123" t="s">
        <v>51</v>
      </c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61"/>
    </row>
    <row r="28" spans="2:16" s="29" customFormat="1" ht="15.75" customHeight="1" x14ac:dyDescent="0.25">
      <c r="C28" s="123" t="s">
        <v>52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61"/>
    </row>
    <row r="29" spans="2:16" s="29" customFormat="1" ht="15.75" customHeight="1" x14ac:dyDescent="0.25">
      <c r="C29" s="123" t="s">
        <v>53</v>
      </c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61"/>
    </row>
    <row r="30" spans="2:16" s="29" customFormat="1" x14ac:dyDescent="0.25">
      <c r="C30" s="123" t="s">
        <v>54</v>
      </c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62"/>
    </row>
    <row r="31" spans="2:16" s="29" customFormat="1" x14ac:dyDescent="0.25">
      <c r="C31" s="123" t="s">
        <v>55</v>
      </c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62"/>
    </row>
    <row r="32" spans="2:16" s="29" customFormat="1" x14ac:dyDescent="0.25">
      <c r="C32" s="123" t="s">
        <v>56</v>
      </c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62"/>
    </row>
    <row r="33" spans="2:21" s="29" customFormat="1" ht="15.75" customHeight="1" x14ac:dyDescent="0.25">
      <c r="C33" s="123" t="s">
        <v>57</v>
      </c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61"/>
    </row>
    <row r="34" spans="2:21" s="29" customFormat="1" ht="15.75" customHeight="1" x14ac:dyDescent="0.25">
      <c r="C34" s="123" t="s">
        <v>58</v>
      </c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61"/>
    </row>
    <row r="35" spans="2:21" s="29" customFormat="1" x14ac:dyDescent="0.25">
      <c r="C35" s="123" t="s">
        <v>59</v>
      </c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62"/>
    </row>
    <row r="36" spans="2:21" s="29" customFormat="1" ht="15.75" customHeight="1" x14ac:dyDescent="0.25">
      <c r="C36" s="123" t="s">
        <v>60</v>
      </c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61"/>
    </row>
    <row r="37" spans="2:21" s="29" customFormat="1" ht="60.6" customHeight="1" x14ac:dyDescent="0.25">
      <c r="C37" s="123" t="s">
        <v>61</v>
      </c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61"/>
    </row>
    <row r="38" spans="2:21" s="29" customFormat="1" ht="15.75" customHeight="1" x14ac:dyDescent="0.25">
      <c r="C38" s="123" t="s">
        <v>62</v>
      </c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61"/>
    </row>
    <row r="39" spans="2:21" s="29" customFormat="1" ht="21.75" customHeight="1" x14ac:dyDescent="0.25">
      <c r="B39" s="123" t="s">
        <v>96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</row>
    <row r="40" spans="2:21" s="29" customFormat="1" ht="55.5" customHeight="1" x14ac:dyDescent="0.25">
      <c r="B40" s="123" t="s">
        <v>108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3" t="s">
        <v>131</v>
      </c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62"/>
      <c r="P41" s="62"/>
      <c r="Q41" s="62"/>
      <c r="R41" s="62"/>
      <c r="S41" s="62"/>
      <c r="T41" s="62"/>
      <c r="U41" s="62"/>
    </row>
    <row r="42" spans="2:21" x14ac:dyDescent="0.25">
      <c r="B42" s="123" t="s">
        <v>97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</row>
    <row r="43" spans="2:21" ht="20.25" customHeight="1" x14ac:dyDescent="0.25">
      <c r="B43" s="123" t="s">
        <v>98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</row>
    <row r="44" spans="2:21" x14ac:dyDescent="0.25">
      <c r="B44" s="123" t="s">
        <v>99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</row>
    <row r="45" spans="2:21" x14ac:dyDescent="0.25">
      <c r="B45" s="123" t="s">
        <v>63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</row>
    <row r="46" spans="2:21" ht="31.5" customHeight="1" x14ac:dyDescent="0.25">
      <c r="B46" s="139" t="s">
        <v>110</v>
      </c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</row>
    <row r="47" spans="2:21" x14ac:dyDescent="0.25">
      <c r="B47" s="123" t="s">
        <v>64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</row>
    <row r="48" spans="2:21" ht="32.25" customHeight="1" x14ac:dyDescent="0.25">
      <c r="B48" s="123" t="s">
        <v>132</v>
      </c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</row>
    <row r="49" spans="2:15" ht="36" customHeight="1" x14ac:dyDescent="0.25">
      <c r="B49" s="123" t="s">
        <v>133</v>
      </c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20" sqref="D20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30" t="s">
        <v>37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158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27" t="s">
        <v>22</v>
      </c>
      <c r="C16" s="127" t="s">
        <v>12</v>
      </c>
      <c r="D16" s="127" t="s">
        <v>11</v>
      </c>
      <c r="E16" s="127" t="s">
        <v>140</v>
      </c>
      <c r="F16" s="127" t="s">
        <v>141</v>
      </c>
      <c r="G16" s="127" t="s">
        <v>36</v>
      </c>
      <c r="H16" s="127"/>
      <c r="I16" s="127"/>
      <c r="J16" s="127"/>
      <c r="K16" s="127"/>
      <c r="L16" s="127" t="s">
        <v>142</v>
      </c>
      <c r="M16" s="127" t="s">
        <v>103</v>
      </c>
      <c r="N16" s="147" t="s">
        <v>35</v>
      </c>
      <c r="O16" s="147" t="s">
        <v>104</v>
      </c>
      <c r="P16" s="140" t="s">
        <v>34</v>
      </c>
      <c r="Q16" s="145" t="s">
        <v>149</v>
      </c>
      <c r="R16" s="145" t="s">
        <v>161</v>
      </c>
      <c r="S16" s="145" t="s">
        <v>162</v>
      </c>
      <c r="T16" s="145" t="s">
        <v>163</v>
      </c>
      <c r="U16" s="145" t="s">
        <v>164</v>
      </c>
      <c r="V16" s="145" t="s">
        <v>165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27"/>
      <c r="C17" s="127"/>
      <c r="D17" s="127"/>
      <c r="E17" s="127"/>
      <c r="F17" s="127"/>
      <c r="G17" s="49" t="s">
        <v>39</v>
      </c>
      <c r="H17" s="49" t="s">
        <v>160</v>
      </c>
      <c r="I17" s="49" t="s">
        <v>42</v>
      </c>
      <c r="J17" s="34" t="s">
        <v>33</v>
      </c>
      <c r="K17" s="49" t="s">
        <v>143</v>
      </c>
      <c r="L17" s="127"/>
      <c r="M17" s="127"/>
      <c r="N17" s="147"/>
      <c r="O17" s="147"/>
      <c r="P17" s="140"/>
      <c r="Q17" s="146"/>
      <c r="R17" s="146"/>
      <c r="S17" s="146"/>
      <c r="T17" s="146"/>
      <c r="U17" s="146"/>
      <c r="V17" s="146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166</v>
      </c>
      <c r="T18" s="98" t="s">
        <v>167</v>
      </c>
      <c r="U18" s="98" t="s">
        <v>168</v>
      </c>
      <c r="V18" s="98" t="s">
        <v>169</v>
      </c>
    </row>
    <row r="19" spans="1:22" s="42" customFormat="1" ht="78" customHeight="1" x14ac:dyDescent="0.25">
      <c r="A19" s="43"/>
      <c r="B19" s="55" t="s">
        <v>146</v>
      </c>
      <c r="C19" s="86" t="s">
        <v>182</v>
      </c>
      <c r="D19" s="86" t="s">
        <v>223</v>
      </c>
      <c r="E19" s="41">
        <v>2028</v>
      </c>
      <c r="F19" s="41">
        <v>2028</v>
      </c>
      <c r="G19" s="97">
        <f>'20.1'!U46/1000</f>
        <v>369.05449256880013</v>
      </c>
      <c r="H19" s="97">
        <f>G19*1.2</f>
        <v>442.86539108256017</v>
      </c>
      <c r="I19" s="97">
        <f>H19</f>
        <v>442.86539108256017</v>
      </c>
      <c r="J19" s="97">
        <f>'20.2'!M19</f>
        <v>0</v>
      </c>
      <c r="K19" s="97">
        <f>I19+J19</f>
        <v>442.86539108256017</v>
      </c>
      <c r="L19" s="100">
        <v>419.53300000000002</v>
      </c>
      <c r="M19" s="97">
        <f>K19-L19</f>
        <v>23.33239108256015</v>
      </c>
      <c r="N19" s="97">
        <v>0</v>
      </c>
      <c r="O19" s="97">
        <f>H19-N19</f>
        <v>442.86539108256017</v>
      </c>
      <c r="P19" s="97">
        <f>L19</f>
        <v>419.53300000000002</v>
      </c>
      <c r="Q19" s="99">
        <v>0</v>
      </c>
      <c r="R19" s="99">
        <v>0</v>
      </c>
      <c r="S19" s="99">
        <v>0</v>
      </c>
      <c r="T19" s="99">
        <v>0</v>
      </c>
      <c r="U19" s="99">
        <f>P19</f>
        <v>419.53300000000002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41" t="s">
        <v>79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</row>
    <row r="22" spans="1:22" s="67" customFormat="1" ht="15.75" x14ac:dyDescent="0.25">
      <c r="B22" s="142" t="s">
        <v>80</v>
      </c>
      <c r="C22" s="142"/>
      <c r="D22" s="142"/>
      <c r="E22" s="142"/>
      <c r="F22" s="142"/>
      <c r="G22" s="142"/>
      <c r="H22" s="142"/>
      <c r="I22" s="142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42" t="s">
        <v>81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5" t="s">
        <v>139</v>
      </c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</row>
    <row r="28" spans="1:22" s="63" customFormat="1" ht="33.75" customHeight="1" x14ac:dyDescent="0.25">
      <c r="B28" s="123" t="s">
        <v>100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</row>
    <row r="29" spans="1:22" s="63" customFormat="1" ht="15.75" x14ac:dyDescent="0.25">
      <c r="B29" s="143" t="s">
        <v>136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</row>
    <row r="30" spans="1:22" s="63" customFormat="1" ht="36" customHeight="1" x14ac:dyDescent="0.25">
      <c r="B30" s="144" t="s">
        <v>118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</row>
    <row r="31" spans="1:22" s="63" customFormat="1" ht="38.25" customHeight="1" x14ac:dyDescent="0.25">
      <c r="B31" s="123" t="s">
        <v>135</v>
      </c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</row>
    <row r="32" spans="1:22" s="63" customFormat="1" ht="19.5" customHeight="1" x14ac:dyDescent="0.25">
      <c r="B32" s="123" t="s">
        <v>65</v>
      </c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</row>
    <row r="33" spans="2:18" s="63" customFormat="1" ht="37.9" customHeight="1" x14ac:dyDescent="0.25">
      <c r="B33" s="143" t="s">
        <v>138</v>
      </c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</row>
    <row r="34" spans="2:18" s="63" customFormat="1" ht="15.75" x14ac:dyDescent="0.25">
      <c r="B34" s="143" t="s">
        <v>137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</row>
    <row r="35" spans="2:18" s="63" customFormat="1" ht="35.25" customHeight="1" x14ac:dyDescent="0.25">
      <c r="B35" s="123" t="s">
        <v>66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</row>
    <row r="36" spans="2:18" s="63" customFormat="1" ht="21" customHeight="1" x14ac:dyDescent="0.25">
      <c r="B36" s="123" t="s">
        <v>67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</row>
    <row r="37" spans="2:18" s="63" customFormat="1" ht="21" customHeight="1" x14ac:dyDescent="0.25">
      <c r="B37" s="143" t="s">
        <v>117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159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48" t="s">
        <v>1</v>
      </c>
      <c r="C15" s="149" t="s">
        <v>112</v>
      </c>
      <c r="D15" s="149"/>
      <c r="E15" s="149"/>
      <c r="F15" s="149"/>
      <c r="G15" s="149"/>
      <c r="H15" s="72"/>
      <c r="I15" s="72"/>
      <c r="J15" s="83"/>
      <c r="K15" s="83"/>
    </row>
    <row r="16" spans="2:11" ht="31.5" x14ac:dyDescent="0.25">
      <c r="B16" s="148"/>
      <c r="C16" s="87" t="s">
        <v>153</v>
      </c>
      <c r="D16" s="87" t="s">
        <v>154</v>
      </c>
      <c r="E16" s="87" t="s">
        <v>155</v>
      </c>
      <c r="F16" s="87" t="s">
        <v>156</v>
      </c>
      <c r="G16" s="87" t="s">
        <v>157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50" t="s">
        <v>114</v>
      </c>
      <c r="C20" s="150"/>
      <c r="D20" s="150"/>
      <c r="E20" s="150"/>
      <c r="F20" s="150"/>
      <c r="G20" s="150"/>
      <c r="H20" s="150"/>
      <c r="I20" s="150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50" t="s">
        <v>115</v>
      </c>
      <c r="C21" s="150"/>
      <c r="D21" s="150"/>
      <c r="E21" s="150"/>
      <c r="F21" s="150"/>
      <c r="G21" s="150"/>
      <c r="H21" s="150"/>
      <c r="I21" s="150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3" t="s">
        <v>116</v>
      </c>
      <c r="C22" s="123"/>
      <c r="D22" s="123"/>
      <c r="E22" s="123"/>
      <c r="F22" s="123"/>
      <c r="G22" s="123"/>
      <c r="H22" s="123"/>
      <c r="I22" s="123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2024-05-22T06:50:45Z</dcterms:modified>
</cp:coreProperties>
</file>