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'20.1'!$B$1:$V$73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26" i="28" l="1"/>
  <c r="U25" i="28"/>
  <c r="U24" i="28"/>
  <c r="U23" i="28"/>
  <c r="U22" i="28"/>
  <c r="U21" i="28"/>
  <c r="U20" i="28"/>
  <c r="U19" i="28"/>
  <c r="U27" i="28" l="1"/>
  <c r="P19" i="31" l="1"/>
  <c r="R19" i="31" s="1"/>
  <c r="J19" i="31"/>
  <c r="G19" i="31" l="1"/>
  <c r="H19" i="31" l="1"/>
  <c r="O19" i="31" s="1"/>
  <c r="I19" i="31"/>
  <c r="K19" i="31" s="1"/>
  <c r="M19" i="31" s="1"/>
</calcChain>
</file>

<file path=xl/sharedStrings.xml><?xml version="1.0" encoding="utf-8"?>
<sst xmlns="http://schemas.openxmlformats.org/spreadsheetml/2006/main" count="307" uniqueCount="190">
  <si>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</si>
  <si>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</si>
  <si>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</si>
  <si>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</si>
  <si>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</si>
  <si>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</si>
  <si>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</si>
  <si>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</si>
  <si>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</si>
  <si>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</si>
  <si>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</si>
  <si>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</si>
  <si>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</si>
  <si>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</si>
  <si>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</si>
  <si>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</si>
  <si>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</si>
  <si>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</si>
  <si>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</si>
  <si>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</si>
  <si>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</si>
  <si>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</si>
  <si>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</si>
  <si>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</si>
  <si>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</si>
  <si>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</si>
  <si>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</si>
  <si>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</si>
  <si>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</si>
  <si>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</si>
  <si>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</si>
  <si>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</si>
  <si>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</si>
  <si>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</si>
  <si>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</si>
  <si>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</si>
  <si>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</si>
  <si>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</si>
  <si>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</si>
  <si>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</si>
  <si>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</si>
  <si>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</si>
  <si>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</si>
  <si>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</si>
  <si>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</si>
  <si>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</si>
  <si>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</si>
  <si>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</si>
  <si>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</si>
  <si>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</si>
  <si>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</si>
  <si>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</si>
  <si>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</si>
  <si>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</si>
  <si>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</si>
  <si>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</si>
  <si>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</si>
  <si>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</si>
  <si>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</si>
  <si>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</si>
  <si>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</si>
  <si>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</si>
  <si>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</si>
  <si>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</si>
  <si>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</si>
  <si>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</si>
  <si>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</si>
  <si>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</si>
  <si>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</si>
  <si>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</si>
  <si>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</si>
  <si>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</si>
  <si>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</si>
  <si>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</si>
  <si>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</si>
  <si>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</si>
  <si>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</si>
  <si>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</si>
  <si>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</si>
  <si>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</si>
  <si>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</si>
  <si>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</si>
  <si>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</si>
  <si>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</si>
  <si>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</si>
  <si>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</si>
  <si>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</si>
  <si>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</si>
  <si>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</si>
  <si>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</si>
  <si>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</si>
  <si>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</si>
  <si>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</si>
  <si>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</si>
  <si>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</si>
  <si>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</si>
  <si>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</si>
  <si>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</si>
  <si>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</si>
  <si>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</si>
  <si>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</si>
  <si>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</si>
  <si>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</si>
  <si>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</si>
  <si>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</si>
  <si>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</si>
  <si>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</si>
  <si>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</si>
  <si>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</si>
  <si>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</si>
  <si>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</si>
  <si>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</si>
  <si>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</si>
  <si>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</si>
  <si>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</si>
  <si>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</si>
  <si>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</si>
  <si>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</si>
  <si>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</si>
  <si>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</si>
  <si>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</si>
  <si>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</si>
  <si>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</si>
  <si>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</si>
  <si>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</si>
  <si>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</si>
  <si>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</si>
  <si>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</si>
  <si>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</si>
  <si>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</si>
  <si>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</si>
  <si>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</si>
  <si>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</si>
  <si>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</si>
  <si>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</si>
  <si>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</si>
  <si>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</si>
  <si>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</si>
  <si>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</si>
  <si>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</si>
  <si>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</si>
  <si>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</si>
  <si>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</si>
  <si>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</si>
  <si>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</si>
  <si>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</si>
  <si>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</si>
  <si>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П</t>
  </si>
  <si>
    <t>Нижегородская область</t>
  </si>
  <si>
    <t>1 объект</t>
  </si>
  <si>
    <t>П6-10</t>
  </si>
  <si>
    <t>Затраты на проектно-изыскательские работы для отдельных элементов электрических сетей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</si>
  <si>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</si>
  <si>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</si>
  <si>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ед.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</si>
  <si>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</si>
  <si>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</si>
  <si>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</si>
  <si>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</si>
  <si>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</si>
  <si>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</si>
  <si>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</si>
  <si>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</si>
  <si>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</si>
  <si>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</si>
  <si>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</si>
  <si>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</si>
  <si>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</si>
  <si>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</si>
  <si>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</si>
  <si>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</si>
  <si>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</si>
  <si>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здания КПП</t>
  </si>
  <si>
    <t>ПС "Чермет"</t>
  </si>
  <si>
    <t>37-01</t>
  </si>
  <si>
    <t>УНЦ комплекса систем безопасности ПС</t>
  </si>
  <si>
    <t>1 точка доступа</t>
  </si>
  <si>
    <t>И15-07</t>
  </si>
  <si>
    <t>1 м периметра ПС</t>
  </si>
  <si>
    <t>И15-09</t>
  </si>
  <si>
    <t>И15-10</t>
  </si>
  <si>
    <t>1 система</t>
  </si>
  <si>
    <t>И15-14</t>
  </si>
  <si>
    <t>УНЦ защитных ограждений ПС</t>
  </si>
  <si>
    <t>У1-04</t>
  </si>
  <si>
    <t>УНЦ на вырубку (расширение, расчистку) просеки ВЛ (для всех субъектов Российской Федерации)</t>
  </si>
  <si>
    <t>1 га</t>
  </si>
  <si>
    <t>Б7-01</t>
  </si>
  <si>
    <t>Монтаж 
инженерно-технических
 средств охраны
ПС "Чермет"</t>
  </si>
  <si>
    <t>O_ZEFSenergo 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</si>
</sst>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24" borderId="23" xfId="0" applyFont="1" applyFill="1" applyBorder="1" applyAlignment="1">
      <alignment horizontal="center" vertical="center" wrapText="1" shrinkToFi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" fontId="6" fillId="0" borderId="23" xfId="2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0" fontId="6" fillId="0" borderId="23" xfId="0" applyFont="1" applyFill="1" applyBorder="1" applyAlignment="1">
      <alignment horizontal="center" vertical="center" wrapText="1" shrinkToFit="1"/>
    </xf>
    <xf numFmtId="0" fontId="6" fillId="0" borderId="35" xfId="2" applyFont="1" applyFill="1" applyBorder="1" applyAlignment="1">
      <alignment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2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1" t="s">
        <v>29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1" t="s">
        <v>30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153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3" t="s">
        <v>22</v>
      </c>
      <c r="C16" s="123" t="s">
        <v>12</v>
      </c>
      <c r="D16" s="123" t="s">
        <v>11</v>
      </c>
      <c r="E16" s="123" t="s">
        <v>16</v>
      </c>
      <c r="F16" s="124" t="s">
        <v>19</v>
      </c>
      <c r="G16" s="118" t="s">
        <v>107</v>
      </c>
      <c r="H16" s="128" t="s">
        <v>48</v>
      </c>
      <c r="I16" s="129" t="s">
        <v>43</v>
      </c>
      <c r="J16" s="125" t="s">
        <v>9</v>
      </c>
      <c r="K16" s="126"/>
      <c r="L16" s="126"/>
      <c r="M16" s="127"/>
      <c r="N16" s="126"/>
      <c r="O16" s="117" t="s">
        <v>4</v>
      </c>
      <c r="P16" s="117"/>
      <c r="Q16" s="117"/>
      <c r="R16" s="117"/>
      <c r="S16" s="117"/>
      <c r="T16" s="117"/>
      <c r="U16" s="117"/>
      <c r="V16" s="117" t="s">
        <v>15</v>
      </c>
    </row>
    <row r="17" spans="1:22" s="19" customFormat="1" ht="78.75" x14ac:dyDescent="0.25">
      <c r="A17" s="8"/>
      <c r="B17" s="119"/>
      <c r="C17" s="119"/>
      <c r="D17" s="119"/>
      <c r="E17" s="119"/>
      <c r="F17" s="124"/>
      <c r="G17" s="119"/>
      <c r="H17" s="119"/>
      <c r="I17" s="119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7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x14ac:dyDescent="0.25">
      <c r="B19" s="111" t="s">
        <v>146</v>
      </c>
      <c r="C19" s="111" t="s">
        <v>188</v>
      </c>
      <c r="D19" s="111" t="s">
        <v>189</v>
      </c>
      <c r="E19" s="102" t="s">
        <v>172</v>
      </c>
      <c r="F19" s="91" t="s">
        <v>173</v>
      </c>
      <c r="G19" s="91" t="s">
        <v>7</v>
      </c>
      <c r="H19" s="91" t="s">
        <v>147</v>
      </c>
      <c r="I19" s="91">
        <v>2025</v>
      </c>
      <c r="J19" s="91">
        <v>110</v>
      </c>
      <c r="K19" s="92" t="s">
        <v>7</v>
      </c>
      <c r="L19" s="92" t="s">
        <v>7</v>
      </c>
      <c r="M19" s="92" t="s">
        <v>7</v>
      </c>
      <c r="N19" s="91" t="s">
        <v>148</v>
      </c>
      <c r="O19" s="91">
        <v>1</v>
      </c>
      <c r="P19" s="91">
        <v>1</v>
      </c>
      <c r="Q19" s="91" t="s">
        <v>154</v>
      </c>
      <c r="R19" s="91" t="s">
        <v>174</v>
      </c>
      <c r="S19" s="106">
        <v>7806.58</v>
      </c>
      <c r="T19" s="107">
        <v>1.26</v>
      </c>
      <c r="U19" s="106">
        <f t="shared" ref="U19:U26" si="0">O19*P19*S19*T19</f>
        <v>9836.2908000000007</v>
      </c>
      <c r="V19" s="111"/>
    </row>
    <row r="20" spans="1:22" s="8" customFormat="1" ht="31.5" x14ac:dyDescent="0.25">
      <c r="B20" s="111"/>
      <c r="C20" s="111"/>
      <c r="D20" s="111"/>
      <c r="E20" s="110" t="s">
        <v>175</v>
      </c>
      <c r="F20" s="91" t="s">
        <v>173</v>
      </c>
      <c r="G20" s="91" t="s">
        <v>7</v>
      </c>
      <c r="H20" s="91" t="s">
        <v>147</v>
      </c>
      <c r="I20" s="91">
        <v>2025</v>
      </c>
      <c r="J20" s="91">
        <v>110</v>
      </c>
      <c r="K20" s="92" t="s">
        <v>7</v>
      </c>
      <c r="L20" s="92" t="s">
        <v>7</v>
      </c>
      <c r="M20" s="92" t="s">
        <v>7</v>
      </c>
      <c r="N20" s="91" t="s">
        <v>148</v>
      </c>
      <c r="O20" s="91">
        <v>1</v>
      </c>
      <c r="P20" s="91">
        <v>3</v>
      </c>
      <c r="Q20" s="91" t="s">
        <v>176</v>
      </c>
      <c r="R20" s="91" t="s">
        <v>177</v>
      </c>
      <c r="S20" s="106">
        <v>212.14</v>
      </c>
      <c r="T20" s="107">
        <v>1.26</v>
      </c>
      <c r="U20" s="106">
        <f t="shared" si="0"/>
        <v>801.88919999999996</v>
      </c>
      <c r="V20" s="111"/>
    </row>
    <row r="21" spans="1:22" s="8" customFormat="1" ht="47.25" x14ac:dyDescent="0.25">
      <c r="B21" s="111"/>
      <c r="C21" s="111"/>
      <c r="D21" s="111"/>
      <c r="E21" s="111"/>
      <c r="F21" s="91" t="s">
        <v>173</v>
      </c>
      <c r="G21" s="91" t="s">
        <v>7</v>
      </c>
      <c r="H21" s="91" t="s">
        <v>147</v>
      </c>
      <c r="I21" s="91">
        <v>2025</v>
      </c>
      <c r="J21" s="91">
        <v>110</v>
      </c>
      <c r="K21" s="92" t="s">
        <v>7</v>
      </c>
      <c r="L21" s="92" t="s">
        <v>7</v>
      </c>
      <c r="M21" s="92" t="s">
        <v>7</v>
      </c>
      <c r="N21" s="91" t="s">
        <v>148</v>
      </c>
      <c r="O21" s="91">
        <v>1</v>
      </c>
      <c r="P21" s="91">
        <v>250</v>
      </c>
      <c r="Q21" s="91" t="s">
        <v>178</v>
      </c>
      <c r="R21" s="91" t="s">
        <v>179</v>
      </c>
      <c r="S21" s="91">
        <v>10.45</v>
      </c>
      <c r="T21" s="107">
        <v>1.26</v>
      </c>
      <c r="U21" s="106">
        <f t="shared" si="0"/>
        <v>3291.75</v>
      </c>
      <c r="V21" s="111"/>
    </row>
    <row r="22" spans="1:22" s="8" customFormat="1" ht="47.25" x14ac:dyDescent="0.25">
      <c r="B22" s="111"/>
      <c r="C22" s="111"/>
      <c r="D22" s="111"/>
      <c r="E22" s="111"/>
      <c r="F22" s="91" t="s">
        <v>173</v>
      </c>
      <c r="G22" s="91" t="s">
        <v>7</v>
      </c>
      <c r="H22" s="91" t="s">
        <v>147</v>
      </c>
      <c r="I22" s="91">
        <v>2025</v>
      </c>
      <c r="J22" s="91">
        <v>110</v>
      </c>
      <c r="K22" s="92" t="s">
        <v>7</v>
      </c>
      <c r="L22" s="92" t="s">
        <v>7</v>
      </c>
      <c r="M22" s="92" t="s">
        <v>7</v>
      </c>
      <c r="N22" s="91" t="s">
        <v>148</v>
      </c>
      <c r="O22" s="91">
        <v>1</v>
      </c>
      <c r="P22" s="91">
        <v>250</v>
      </c>
      <c r="Q22" s="91" t="s">
        <v>178</v>
      </c>
      <c r="R22" s="91" t="s">
        <v>180</v>
      </c>
      <c r="S22" s="91">
        <v>6.77</v>
      </c>
      <c r="T22" s="107">
        <v>1.26</v>
      </c>
      <c r="U22" s="106">
        <f t="shared" si="0"/>
        <v>2132.5500000000002</v>
      </c>
      <c r="V22" s="111"/>
    </row>
    <row r="23" spans="1:22" s="8" customFormat="1" ht="15.75" customHeight="1" x14ac:dyDescent="0.25">
      <c r="B23" s="111"/>
      <c r="C23" s="111"/>
      <c r="D23" s="111"/>
      <c r="E23" s="112"/>
      <c r="F23" s="91" t="s">
        <v>173</v>
      </c>
      <c r="G23" s="91" t="s">
        <v>7</v>
      </c>
      <c r="H23" s="91" t="s">
        <v>147</v>
      </c>
      <c r="I23" s="91">
        <v>2025</v>
      </c>
      <c r="J23" s="91">
        <v>110</v>
      </c>
      <c r="K23" s="92" t="s">
        <v>7</v>
      </c>
      <c r="L23" s="92" t="s">
        <v>7</v>
      </c>
      <c r="M23" s="92" t="s">
        <v>7</v>
      </c>
      <c r="N23" s="91" t="s">
        <v>148</v>
      </c>
      <c r="O23" s="91">
        <v>1</v>
      </c>
      <c r="P23" s="108">
        <v>1</v>
      </c>
      <c r="Q23" s="91" t="s">
        <v>181</v>
      </c>
      <c r="R23" s="108" t="s">
        <v>182</v>
      </c>
      <c r="S23" s="107">
        <v>35603.72</v>
      </c>
      <c r="T23" s="107">
        <v>1.26</v>
      </c>
      <c r="U23" s="106">
        <f t="shared" si="0"/>
        <v>44860.6872</v>
      </c>
      <c r="V23" s="111"/>
    </row>
    <row r="24" spans="1:22" s="8" customFormat="1" ht="47.25" x14ac:dyDescent="0.25">
      <c r="B24" s="111"/>
      <c r="C24" s="111"/>
      <c r="D24" s="111"/>
      <c r="E24" s="102" t="s">
        <v>183</v>
      </c>
      <c r="F24" s="91" t="s">
        <v>173</v>
      </c>
      <c r="G24" s="91" t="s">
        <v>7</v>
      </c>
      <c r="H24" s="91" t="s">
        <v>147</v>
      </c>
      <c r="I24" s="91">
        <v>2025</v>
      </c>
      <c r="J24" s="91">
        <v>110</v>
      </c>
      <c r="K24" s="92" t="s">
        <v>7</v>
      </c>
      <c r="L24" s="92" t="s">
        <v>7</v>
      </c>
      <c r="M24" s="92" t="s">
        <v>7</v>
      </c>
      <c r="N24" s="91" t="s">
        <v>148</v>
      </c>
      <c r="O24" s="91">
        <v>1</v>
      </c>
      <c r="P24" s="108">
        <v>120</v>
      </c>
      <c r="Q24" s="91" t="s">
        <v>178</v>
      </c>
      <c r="R24" s="108" t="s">
        <v>184</v>
      </c>
      <c r="S24" s="107">
        <v>18.600000000000001</v>
      </c>
      <c r="T24" s="107">
        <v>1.1000000000000001</v>
      </c>
      <c r="U24" s="106">
        <f t="shared" si="0"/>
        <v>2455.2000000000003</v>
      </c>
      <c r="V24" s="111"/>
    </row>
    <row r="25" spans="1:22" s="8" customFormat="1" ht="47.25" x14ac:dyDescent="0.25">
      <c r="B25" s="111"/>
      <c r="C25" s="111"/>
      <c r="D25" s="111"/>
      <c r="E25" s="109" t="s">
        <v>185</v>
      </c>
      <c r="F25" s="91" t="s">
        <v>173</v>
      </c>
      <c r="G25" s="91" t="s">
        <v>7</v>
      </c>
      <c r="H25" s="91" t="s">
        <v>147</v>
      </c>
      <c r="I25" s="91">
        <v>2025</v>
      </c>
      <c r="J25" s="91">
        <v>110</v>
      </c>
      <c r="K25" s="92" t="s">
        <v>7</v>
      </c>
      <c r="L25" s="92" t="s">
        <v>7</v>
      </c>
      <c r="M25" s="92" t="s">
        <v>7</v>
      </c>
      <c r="N25" s="91" t="s">
        <v>148</v>
      </c>
      <c r="O25" s="91">
        <v>1</v>
      </c>
      <c r="P25" s="108">
        <v>0.1</v>
      </c>
      <c r="Q25" s="91" t="s">
        <v>186</v>
      </c>
      <c r="R25" s="108" t="s">
        <v>187</v>
      </c>
      <c r="S25" s="108">
        <v>53.93</v>
      </c>
      <c r="T25" s="107">
        <v>1</v>
      </c>
      <c r="U25" s="106">
        <f t="shared" si="0"/>
        <v>5.3930000000000007</v>
      </c>
      <c r="V25" s="111"/>
    </row>
    <row r="26" spans="1:22" s="8" customFormat="1" ht="47.25" x14ac:dyDescent="0.25">
      <c r="B26" s="111"/>
      <c r="C26" s="111"/>
      <c r="D26" s="111"/>
      <c r="E26" s="103" t="s">
        <v>151</v>
      </c>
      <c r="F26" s="91" t="s">
        <v>173</v>
      </c>
      <c r="G26" s="91" t="s">
        <v>7</v>
      </c>
      <c r="H26" s="91" t="s">
        <v>147</v>
      </c>
      <c r="I26" s="91">
        <v>2025</v>
      </c>
      <c r="J26" s="91">
        <v>110</v>
      </c>
      <c r="K26" s="92" t="s">
        <v>7</v>
      </c>
      <c r="L26" s="92" t="s">
        <v>7</v>
      </c>
      <c r="M26" s="92" t="s">
        <v>7</v>
      </c>
      <c r="N26" s="91" t="s">
        <v>148</v>
      </c>
      <c r="O26" s="91">
        <v>1</v>
      </c>
      <c r="P26" s="103">
        <v>1</v>
      </c>
      <c r="Q26" s="104" t="s">
        <v>149</v>
      </c>
      <c r="R26" s="103" t="s">
        <v>150</v>
      </c>
      <c r="S26" s="101">
        <v>10637.53</v>
      </c>
      <c r="T26" s="101">
        <v>1</v>
      </c>
      <c r="U26" s="106">
        <f t="shared" si="0"/>
        <v>10637.53</v>
      </c>
      <c r="V26" s="111"/>
    </row>
    <row r="27" spans="1:22" s="6" customFormat="1" ht="31.5" x14ac:dyDescent="0.25">
      <c r="B27" s="13"/>
      <c r="C27" s="16"/>
      <c r="D27" s="14"/>
      <c r="E27" s="20" t="s">
        <v>26</v>
      </c>
      <c r="F27" s="1" t="s">
        <v>7</v>
      </c>
      <c r="G27" s="1" t="s">
        <v>7</v>
      </c>
      <c r="H27" s="1" t="s">
        <v>7</v>
      </c>
      <c r="I27" s="1" t="s">
        <v>7</v>
      </c>
      <c r="J27" s="1" t="s">
        <v>7</v>
      </c>
      <c r="K27" s="1" t="s">
        <v>7</v>
      </c>
      <c r="L27" s="1" t="s">
        <v>7</v>
      </c>
      <c r="M27" s="1" t="s">
        <v>7</v>
      </c>
      <c r="N27" s="1" t="s">
        <v>7</v>
      </c>
      <c r="O27" s="1" t="s">
        <v>7</v>
      </c>
      <c r="P27" s="1" t="s">
        <v>7</v>
      </c>
      <c r="Q27" s="1" t="s">
        <v>7</v>
      </c>
      <c r="R27" s="1" t="s">
        <v>7</v>
      </c>
      <c r="S27" s="1" t="s">
        <v>7</v>
      </c>
      <c r="T27" s="21" t="s">
        <v>7</v>
      </c>
      <c r="U27" s="93">
        <f>SUM(U19:U26)</f>
        <v>74021.290199999989</v>
      </c>
      <c r="V27" s="21" t="s">
        <v>7</v>
      </c>
    </row>
    <row r="29" spans="1:22" ht="18.75" x14ac:dyDescent="0.25">
      <c r="B29" s="120" t="s">
        <v>78</v>
      </c>
      <c r="C29" s="120"/>
      <c r="D29" s="120"/>
      <c r="E29" s="120"/>
      <c r="F29" s="120"/>
      <c r="G29" s="120"/>
      <c r="H29" s="120"/>
      <c r="I29" s="120"/>
    </row>
    <row r="30" spans="1:22" x14ac:dyDescent="0.25">
      <c r="C30" s="69"/>
      <c r="D30" s="69"/>
      <c r="E30" s="69"/>
      <c r="F30" s="69"/>
      <c r="G30" s="69"/>
      <c r="H30" s="69"/>
      <c r="I30" s="69"/>
    </row>
    <row r="31" spans="1:22" x14ac:dyDescent="0.25">
      <c r="B31" s="69"/>
    </row>
    <row r="32" spans="1:22" s="57" customFormat="1" x14ac:dyDescent="0.25">
      <c r="B32" s="65" t="s">
        <v>47</v>
      </c>
      <c r="C32" s="56"/>
      <c r="D32" s="56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</row>
    <row r="33" spans="2:21" s="57" customFormat="1" x14ac:dyDescent="0.25">
      <c r="B33" s="59" t="s">
        <v>120</v>
      </c>
      <c r="C33" s="56"/>
      <c r="D33" s="56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</row>
    <row r="34" spans="2:21" s="57" customFormat="1" x14ac:dyDescent="0.25">
      <c r="B34" s="59" t="s">
        <v>105</v>
      </c>
      <c r="C34" s="56"/>
      <c r="D34" s="56"/>
      <c r="J34" s="58"/>
      <c r="K34" s="58"/>
      <c r="L34" s="58"/>
      <c r="M34" s="58"/>
      <c r="N34" s="58"/>
      <c r="O34" s="58"/>
      <c r="P34" s="58"/>
    </row>
    <row r="35" spans="2:21" s="57" customFormat="1" ht="54" customHeight="1" x14ac:dyDescent="0.25">
      <c r="B35" s="113" t="s">
        <v>44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</row>
    <row r="36" spans="2:21" s="57" customFormat="1" x14ac:dyDescent="0.25">
      <c r="B36" s="114" t="s">
        <v>119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</row>
    <row r="37" spans="2:21" s="57" customFormat="1" x14ac:dyDescent="0.25">
      <c r="B37" s="115" t="s">
        <v>121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</row>
    <row r="38" spans="2:21" s="57" customFormat="1" ht="21" customHeight="1" x14ac:dyDescent="0.25">
      <c r="B38" s="113" t="s">
        <v>144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</row>
    <row r="39" spans="2:21" s="57" customFormat="1" ht="18.75" x14ac:dyDescent="0.25">
      <c r="B39" s="59" t="s">
        <v>77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</row>
    <row r="40" spans="2:21" s="57" customFormat="1" x14ac:dyDescent="0.25">
      <c r="B40" s="59"/>
      <c r="C40" s="113" t="s">
        <v>70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</row>
    <row r="41" spans="2:21" s="57" customFormat="1" x14ac:dyDescent="0.25">
      <c r="B41" s="59"/>
      <c r="C41" s="113" t="s">
        <v>71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</row>
    <row r="42" spans="2:21" s="57" customFormat="1" x14ac:dyDescent="0.25">
      <c r="B42" s="59"/>
      <c r="C42" s="113" t="s">
        <v>72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</row>
    <row r="43" spans="2:21" s="57" customFormat="1" x14ac:dyDescent="0.25">
      <c r="B43" s="59"/>
      <c r="C43" s="113" t="s">
        <v>73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</row>
    <row r="44" spans="2:21" s="57" customFormat="1" x14ac:dyDescent="0.25">
      <c r="B44" s="59"/>
      <c r="C44" s="113" t="s">
        <v>74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</row>
    <row r="45" spans="2:21" s="57" customFormat="1" x14ac:dyDescent="0.25">
      <c r="B45" s="59"/>
      <c r="C45" s="113" t="s">
        <v>75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</row>
    <row r="46" spans="2:21" s="57" customFormat="1" x14ac:dyDescent="0.25">
      <c r="B46" s="59"/>
      <c r="C46" s="113" t="s">
        <v>76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</row>
    <row r="47" spans="2:21" s="57" customFormat="1" x14ac:dyDescent="0.25">
      <c r="B47" s="115" t="s">
        <v>49</v>
      </c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</row>
    <row r="48" spans="2:21" s="57" customFormat="1" ht="36" customHeight="1" x14ac:dyDescent="0.25">
      <c r="B48" s="113" t="s">
        <v>45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</row>
    <row r="49" spans="2:21" s="57" customFormat="1" x14ac:dyDescent="0.25">
      <c r="B49" s="113" t="s">
        <v>46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</row>
    <row r="50" spans="2:21" s="57" customFormat="1" x14ac:dyDescent="0.25">
      <c r="B50" s="113" t="s">
        <v>122</v>
      </c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</row>
    <row r="51" spans="2:21" s="57" customFormat="1" x14ac:dyDescent="0.25">
      <c r="B51" s="113" t="s">
        <v>123</v>
      </c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</row>
    <row r="52" spans="2:21" s="57" customFormat="1" x14ac:dyDescent="0.25">
      <c r="B52" s="64"/>
      <c r="C52" s="113" t="s">
        <v>83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</row>
    <row r="53" spans="2:21" s="57" customFormat="1" x14ac:dyDescent="0.25">
      <c r="B53" s="64"/>
      <c r="C53" s="113" t="s">
        <v>82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</row>
    <row r="54" spans="2:21" s="57" customFormat="1" x14ac:dyDescent="0.25">
      <c r="B54" s="64"/>
      <c r="C54" s="113" t="s">
        <v>84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</row>
    <row r="55" spans="2:21" s="57" customFormat="1" x14ac:dyDescent="0.25">
      <c r="B55" s="64"/>
      <c r="C55" s="113" t="s">
        <v>85</v>
      </c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</row>
    <row r="56" spans="2:21" s="57" customFormat="1" x14ac:dyDescent="0.25">
      <c r="B56" s="64"/>
      <c r="C56" s="113" t="s">
        <v>86</v>
      </c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</row>
    <row r="57" spans="2:21" s="57" customFormat="1" x14ac:dyDescent="0.25">
      <c r="B57" s="64"/>
      <c r="C57" s="113" t="s">
        <v>87</v>
      </c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2:21" s="57" customFormat="1" x14ac:dyDescent="0.25">
      <c r="B58" s="64"/>
      <c r="C58" s="113" t="s">
        <v>88</v>
      </c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59" spans="2:21" s="57" customFormat="1" x14ac:dyDescent="0.25">
      <c r="B59" s="64"/>
      <c r="C59" s="113" t="s">
        <v>93</v>
      </c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</row>
    <row r="60" spans="2:21" s="57" customFormat="1" x14ac:dyDescent="0.25">
      <c r="B60" s="64"/>
      <c r="C60" s="113" t="s">
        <v>89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2:21" s="57" customFormat="1" x14ac:dyDescent="0.25">
      <c r="B61" s="64"/>
      <c r="C61" s="113" t="s">
        <v>90</v>
      </c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2:21" s="57" customFormat="1" x14ac:dyDescent="0.25">
      <c r="B62" s="64"/>
      <c r="C62" s="113" t="s">
        <v>91</v>
      </c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2:21" s="57" customFormat="1" x14ac:dyDescent="0.25">
      <c r="B63" s="64"/>
      <c r="C63" s="113" t="s">
        <v>92</v>
      </c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</row>
    <row r="64" spans="2:21" s="57" customFormat="1" x14ac:dyDescent="0.25">
      <c r="B64" s="116" t="s">
        <v>94</v>
      </c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</row>
    <row r="65" spans="2:21" s="57" customFormat="1" x14ac:dyDescent="0.25">
      <c r="B65" s="116" t="s">
        <v>69</v>
      </c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</row>
    <row r="66" spans="2:21" s="57" customFormat="1" x14ac:dyDescent="0.25">
      <c r="B66" s="116" t="s">
        <v>124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</row>
    <row r="67" spans="2:21" s="57" customFormat="1" x14ac:dyDescent="0.25">
      <c r="B67" s="116" t="s">
        <v>125</v>
      </c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2:21" s="57" customFormat="1" x14ac:dyDescent="0.25">
      <c r="B68" s="116" t="s">
        <v>126</v>
      </c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</row>
    <row r="69" spans="2:21" s="57" customFormat="1" x14ac:dyDescent="0.25">
      <c r="B69" s="116" t="s">
        <v>127</v>
      </c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</row>
    <row r="70" spans="2:21" s="60" customFormat="1" ht="35.25" customHeight="1" x14ac:dyDescent="0.25">
      <c r="B70" s="113" t="s">
        <v>128</v>
      </c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</row>
    <row r="71" spans="2:21" s="57" customFormat="1" ht="34.5" customHeight="1" x14ac:dyDescent="0.25">
      <c r="B71" s="113" t="s">
        <v>129</v>
      </c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</row>
    <row r="72" spans="2:21" s="57" customFormat="1" x14ac:dyDescent="0.25">
      <c r="B72" s="56"/>
      <c r="C72" s="56"/>
      <c r="D72" s="56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</row>
  </sheetData>
  <mergeCells count="56">
    <mergeCell ref="V16:V17"/>
    <mergeCell ref="G16:G17"/>
    <mergeCell ref="B29:I29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26"/>
    <mergeCell ref="B71:U71"/>
    <mergeCell ref="B48:U48"/>
    <mergeCell ref="B49:U49"/>
    <mergeCell ref="B64:U64"/>
    <mergeCell ref="B65:U65"/>
    <mergeCell ref="B66:U66"/>
    <mergeCell ref="B51:U51"/>
    <mergeCell ref="C55:U55"/>
    <mergeCell ref="C56:U56"/>
    <mergeCell ref="C57:U57"/>
    <mergeCell ref="C58:U58"/>
    <mergeCell ref="C59:U59"/>
    <mergeCell ref="C60:U60"/>
    <mergeCell ref="C61:U61"/>
    <mergeCell ref="C62:U62"/>
    <mergeCell ref="C54:U54"/>
    <mergeCell ref="B67:U67"/>
    <mergeCell ref="B68:U68"/>
    <mergeCell ref="B69:U69"/>
    <mergeCell ref="B70:U70"/>
    <mergeCell ref="C63:U63"/>
    <mergeCell ref="B50:U50"/>
    <mergeCell ref="C52:U52"/>
    <mergeCell ref="C53:U53"/>
    <mergeCell ref="B35:U35"/>
    <mergeCell ref="B36:U36"/>
    <mergeCell ref="B37:U37"/>
    <mergeCell ref="B38:U38"/>
    <mergeCell ref="B47:U47"/>
    <mergeCell ref="C40:T40"/>
    <mergeCell ref="C41:T41"/>
    <mergeCell ref="C42:T42"/>
    <mergeCell ref="C43:T43"/>
    <mergeCell ref="C44:T44"/>
    <mergeCell ref="C45:T45"/>
    <mergeCell ref="E20:E23"/>
    <mergeCell ref="D19:D26"/>
    <mergeCell ref="C19:C26"/>
    <mergeCell ref="B19:B26"/>
    <mergeCell ref="C46:T46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1" t="s">
        <v>31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153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63" x14ac:dyDescent="0.25">
      <c r="B18" s="55" t="s">
        <v>146</v>
      </c>
      <c r="C18" s="48" t="s">
        <v>188</v>
      </c>
      <c r="D18" s="86" t="s">
        <v>189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20" t="s">
        <v>78</v>
      </c>
      <c r="C20" s="120"/>
      <c r="D20" s="120"/>
      <c r="E20" s="120"/>
      <c r="F20" s="120"/>
      <c r="G20" s="120"/>
      <c r="H20" s="120"/>
      <c r="I20" s="120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15" t="s">
        <v>130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</row>
    <row r="26" spans="2:16" s="29" customFormat="1" ht="15.75" customHeight="1" x14ac:dyDescent="0.25">
      <c r="C26" s="113" t="s">
        <v>50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61"/>
    </row>
    <row r="27" spans="2:16" s="29" customFormat="1" ht="31.5" customHeight="1" x14ac:dyDescent="0.25">
      <c r="C27" s="113" t="s">
        <v>51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61"/>
    </row>
    <row r="28" spans="2:16" s="29" customFormat="1" ht="15.75" customHeight="1" x14ac:dyDescent="0.25">
      <c r="C28" s="113" t="s">
        <v>52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61"/>
    </row>
    <row r="29" spans="2:16" s="29" customFormat="1" ht="15.75" customHeight="1" x14ac:dyDescent="0.25">
      <c r="C29" s="113" t="s">
        <v>53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61"/>
    </row>
    <row r="30" spans="2:16" s="29" customFormat="1" x14ac:dyDescent="0.25">
      <c r="C30" s="113" t="s">
        <v>54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62"/>
    </row>
    <row r="31" spans="2:16" s="29" customFormat="1" x14ac:dyDescent="0.25">
      <c r="C31" s="113" t="s">
        <v>55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62"/>
    </row>
    <row r="32" spans="2:16" s="29" customFormat="1" x14ac:dyDescent="0.25">
      <c r="C32" s="113" t="s">
        <v>56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62"/>
    </row>
    <row r="33" spans="2:21" s="29" customFormat="1" ht="15.75" customHeight="1" x14ac:dyDescent="0.25">
      <c r="C33" s="113" t="s">
        <v>57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61"/>
    </row>
    <row r="34" spans="2:21" s="29" customFormat="1" ht="15.75" customHeight="1" x14ac:dyDescent="0.25">
      <c r="C34" s="113" t="s">
        <v>58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61"/>
    </row>
    <row r="35" spans="2:21" s="29" customFormat="1" x14ac:dyDescent="0.25">
      <c r="C35" s="113" t="s">
        <v>59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62"/>
    </row>
    <row r="36" spans="2:21" s="29" customFormat="1" ht="15.75" customHeight="1" x14ac:dyDescent="0.25">
      <c r="C36" s="113" t="s">
        <v>60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61"/>
    </row>
    <row r="37" spans="2:21" s="29" customFormat="1" ht="60.6" customHeight="1" x14ac:dyDescent="0.25">
      <c r="C37" s="113" t="s">
        <v>61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61"/>
    </row>
    <row r="38" spans="2:21" s="29" customFormat="1" ht="15.75" customHeight="1" x14ac:dyDescent="0.25">
      <c r="C38" s="113" t="s">
        <v>62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61"/>
    </row>
    <row r="39" spans="2:21" s="29" customFormat="1" ht="21.75" customHeight="1" x14ac:dyDescent="0.25">
      <c r="B39" s="113" t="s">
        <v>96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</row>
    <row r="40" spans="2:21" s="29" customFormat="1" ht="55.5" customHeight="1" x14ac:dyDescent="0.25">
      <c r="B40" s="113" t="s">
        <v>108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13" t="s">
        <v>131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62"/>
      <c r="P41" s="62"/>
      <c r="Q41" s="62"/>
      <c r="R41" s="62"/>
      <c r="S41" s="62"/>
      <c r="T41" s="62"/>
      <c r="U41" s="62"/>
    </row>
    <row r="42" spans="2:21" x14ac:dyDescent="0.25">
      <c r="B42" s="113" t="s">
        <v>97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</row>
    <row r="43" spans="2:21" ht="20.25" customHeight="1" x14ac:dyDescent="0.25">
      <c r="B43" s="113" t="s">
        <v>98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</row>
    <row r="44" spans="2:21" x14ac:dyDescent="0.25">
      <c r="B44" s="113" t="s">
        <v>99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</row>
    <row r="45" spans="2:21" x14ac:dyDescent="0.25">
      <c r="B45" s="113" t="s">
        <v>63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</row>
    <row r="46" spans="2:21" ht="31.5" customHeight="1" x14ac:dyDescent="0.25">
      <c r="B46" s="130" t="s">
        <v>110</v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</row>
    <row r="47" spans="2:21" x14ac:dyDescent="0.25">
      <c r="B47" s="113" t="s">
        <v>64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</row>
    <row r="48" spans="2:21" ht="32.25" customHeight="1" x14ac:dyDescent="0.25">
      <c r="B48" s="113" t="s">
        <v>132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2:15" ht="36" customHeight="1" x14ac:dyDescent="0.25">
      <c r="B49" s="113" t="s">
        <v>133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B31" sqref="B31:R31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21" t="s">
        <v>37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160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7" t="s">
        <v>22</v>
      </c>
      <c r="C16" s="117" t="s">
        <v>12</v>
      </c>
      <c r="D16" s="117" t="s">
        <v>11</v>
      </c>
      <c r="E16" s="117" t="s">
        <v>140</v>
      </c>
      <c r="F16" s="117" t="s">
        <v>141</v>
      </c>
      <c r="G16" s="117" t="s">
        <v>36</v>
      </c>
      <c r="H16" s="117"/>
      <c r="I16" s="117"/>
      <c r="J16" s="117"/>
      <c r="K16" s="117"/>
      <c r="L16" s="117" t="s">
        <v>142</v>
      </c>
      <c r="M16" s="117" t="s">
        <v>103</v>
      </c>
      <c r="N16" s="138" t="s">
        <v>35</v>
      </c>
      <c r="O16" s="138" t="s">
        <v>104</v>
      </c>
      <c r="P16" s="131" t="s">
        <v>34</v>
      </c>
      <c r="Q16" s="136" t="s">
        <v>152</v>
      </c>
      <c r="R16" s="136" t="s">
        <v>163</v>
      </c>
      <c r="S16" s="136" t="s">
        <v>164</v>
      </c>
      <c r="T16" s="136" t="s">
        <v>165</v>
      </c>
      <c r="U16" s="136" t="s">
        <v>166</v>
      </c>
      <c r="V16" s="136" t="s">
        <v>167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7"/>
      <c r="C17" s="117"/>
      <c r="D17" s="117"/>
      <c r="E17" s="117"/>
      <c r="F17" s="117"/>
      <c r="G17" s="49" t="s">
        <v>39</v>
      </c>
      <c r="H17" s="49" t="s">
        <v>162</v>
      </c>
      <c r="I17" s="49" t="s">
        <v>42</v>
      </c>
      <c r="J17" s="34" t="s">
        <v>33</v>
      </c>
      <c r="K17" s="49" t="s">
        <v>143</v>
      </c>
      <c r="L17" s="117"/>
      <c r="M17" s="117"/>
      <c r="N17" s="138"/>
      <c r="O17" s="138"/>
      <c r="P17" s="131"/>
      <c r="Q17" s="137"/>
      <c r="R17" s="137"/>
      <c r="S17" s="137"/>
      <c r="T17" s="137"/>
      <c r="U17" s="137"/>
      <c r="V17" s="137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168</v>
      </c>
      <c r="T18" s="98" t="s">
        <v>169</v>
      </c>
      <c r="U18" s="98" t="s">
        <v>170</v>
      </c>
      <c r="V18" s="98" t="s">
        <v>171</v>
      </c>
    </row>
    <row r="19" spans="1:22" s="42" customFormat="1" ht="63" x14ac:dyDescent="0.25">
      <c r="A19" s="43"/>
      <c r="B19" s="55" t="s">
        <v>146</v>
      </c>
      <c r="C19" s="105" t="s">
        <v>188</v>
      </c>
      <c r="D19" s="105" t="s">
        <v>189</v>
      </c>
      <c r="E19" s="41">
        <v>2025</v>
      </c>
      <c r="F19" s="41">
        <v>2025</v>
      </c>
      <c r="G19" s="97">
        <f>'20.1'!U27/1000</f>
        <v>74.021290199999981</v>
      </c>
      <c r="H19" s="97">
        <f>G19*1.2</f>
        <v>88.825548239999975</v>
      </c>
      <c r="I19" s="97">
        <f>H19</f>
        <v>88.825548239999975</v>
      </c>
      <c r="J19" s="97">
        <f>'20.2'!M19</f>
        <v>0</v>
      </c>
      <c r="K19" s="97">
        <f>I19+J19</f>
        <v>88.825548239999975</v>
      </c>
      <c r="L19" s="100">
        <v>24.969000000000001</v>
      </c>
      <c r="M19" s="97">
        <f>K19-L19</f>
        <v>63.856548239999974</v>
      </c>
      <c r="N19" s="97">
        <v>0</v>
      </c>
      <c r="O19" s="97">
        <f>H19-N19</f>
        <v>88.825548239999975</v>
      </c>
      <c r="P19" s="97">
        <f>L19</f>
        <v>24.969000000000001</v>
      </c>
      <c r="Q19" s="99">
        <v>0</v>
      </c>
      <c r="R19" s="99">
        <f>P19</f>
        <v>24.969000000000001</v>
      </c>
      <c r="S19" s="99">
        <v>0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2" t="s">
        <v>79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</row>
    <row r="22" spans="1:22" s="67" customFormat="1" ht="15.75" x14ac:dyDescent="0.25">
      <c r="B22" s="133" t="s">
        <v>80</v>
      </c>
      <c r="C22" s="133"/>
      <c r="D22" s="133"/>
      <c r="E22" s="133"/>
      <c r="F22" s="133"/>
      <c r="G22" s="133"/>
      <c r="H22" s="133"/>
      <c r="I22" s="133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3" t="s">
        <v>81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15" t="s">
        <v>139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</row>
    <row r="28" spans="1:22" s="63" customFormat="1" ht="33.75" customHeight="1" x14ac:dyDescent="0.25">
      <c r="B28" s="113" t="s">
        <v>100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</row>
    <row r="29" spans="1:22" s="63" customFormat="1" ht="15.75" x14ac:dyDescent="0.25">
      <c r="B29" s="134" t="s">
        <v>136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</row>
    <row r="30" spans="1:22" s="63" customFormat="1" ht="36" customHeight="1" x14ac:dyDescent="0.25">
      <c r="B30" s="135" t="s">
        <v>118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</row>
    <row r="31" spans="1:22" s="63" customFormat="1" ht="38.25" customHeight="1" x14ac:dyDescent="0.25">
      <c r="B31" s="113" t="s">
        <v>135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</row>
    <row r="32" spans="1:22" s="63" customFormat="1" ht="19.5" customHeight="1" x14ac:dyDescent="0.25">
      <c r="B32" s="113" t="s">
        <v>65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</row>
    <row r="33" spans="2:18" s="63" customFormat="1" ht="37.9" customHeight="1" x14ac:dyDescent="0.25">
      <c r="B33" s="134" t="s">
        <v>138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2:18" s="63" customFormat="1" ht="15.75" x14ac:dyDescent="0.25">
      <c r="B34" s="134" t="s">
        <v>137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</row>
    <row r="35" spans="2:18" s="63" customFormat="1" ht="35.25" customHeight="1" x14ac:dyDescent="0.25">
      <c r="B35" s="113" t="s">
        <v>66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</row>
    <row r="36" spans="2:18" s="63" customFormat="1" ht="21" customHeight="1" x14ac:dyDescent="0.25">
      <c r="B36" s="113" t="s">
        <v>67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</row>
    <row r="37" spans="2:18" s="63" customFormat="1" ht="21" customHeight="1" x14ac:dyDescent="0.25">
      <c r="B37" s="134" t="s">
        <v>117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161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9" t="s">
        <v>1</v>
      </c>
      <c r="C15" s="140" t="s">
        <v>112</v>
      </c>
      <c r="D15" s="140"/>
      <c r="E15" s="140"/>
      <c r="F15" s="140"/>
      <c r="G15" s="140"/>
      <c r="H15" s="72"/>
      <c r="I15" s="72"/>
      <c r="J15" s="83"/>
      <c r="K15" s="83"/>
    </row>
    <row r="16" spans="2:11" ht="31.5" x14ac:dyDescent="0.25">
      <c r="B16" s="139"/>
      <c r="C16" s="87" t="s">
        <v>155</v>
      </c>
      <c r="D16" s="87" t="s">
        <v>156</v>
      </c>
      <c r="E16" s="87" t="s">
        <v>157</v>
      </c>
      <c r="F16" s="87" t="s">
        <v>158</v>
      </c>
      <c r="G16" s="87" t="s">
        <v>159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1" t="s">
        <v>114</v>
      </c>
      <c r="C20" s="141"/>
      <c r="D20" s="141"/>
      <c r="E20" s="141"/>
      <c r="F20" s="141"/>
      <c r="G20" s="141"/>
      <c r="H20" s="141"/>
      <c r="I20" s="141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1" t="s">
        <v>115</v>
      </c>
      <c r="C21" s="141"/>
      <c r="D21" s="141"/>
      <c r="E21" s="141"/>
      <c r="F21" s="141"/>
      <c r="G21" s="141"/>
      <c r="H21" s="141"/>
      <c r="I21" s="141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13" t="s">
        <v>116</v>
      </c>
      <c r="C22" s="113"/>
      <c r="D22" s="113"/>
      <c r="E22" s="113"/>
      <c r="F22" s="113"/>
      <c r="G22" s="113"/>
      <c r="H22" s="113"/>
      <c r="I22" s="113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2024-05-22T06:43:24Z</dcterms:modified>
</cp:coreProperties>
</file>